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19200" windowHeight="11595" activeTab="1"/>
  </bookViews>
  <sheets>
    <sheet name="Budget personale" sheetId="1" r:id="rId1"/>
    <sheet name="Contatta CC" sheetId="2" r:id="rId2"/>
  </sheets>
  <definedNames>
    <definedName name="_xlnm.Print_Titles" localSheetId="0">'Budget personale'!$3:$3</definedName>
  </definedNames>
  <calcPr calcId="152511"/>
  <webPublishing codePage="1252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2" i="1" l="1"/>
  <c r="N53" i="1"/>
  <c r="N55" i="1" s="1"/>
  <c r="N54" i="1"/>
  <c r="N72" i="1"/>
  <c r="N73" i="1"/>
  <c r="N67" i="1"/>
  <c r="N68" i="1"/>
  <c r="N69" i="1"/>
  <c r="N63" i="1"/>
  <c r="N58" i="1"/>
  <c r="N59" i="1"/>
  <c r="N45" i="1"/>
  <c r="N46" i="1"/>
  <c r="N47" i="1"/>
  <c r="N48" i="1"/>
  <c r="N24" i="1"/>
  <c r="N25" i="1"/>
  <c r="N26" i="1"/>
  <c r="N27" i="1"/>
  <c r="N31" i="1"/>
  <c r="N32" i="1"/>
  <c r="N33" i="1"/>
  <c r="N34" i="1"/>
  <c r="N35" i="1"/>
  <c r="N39" i="1"/>
  <c r="N40" i="1"/>
  <c r="N41" i="1"/>
  <c r="N76" i="1"/>
  <c r="N77" i="1"/>
  <c r="N66" i="1"/>
  <c r="N62" i="1"/>
  <c r="N64" i="1" s="1"/>
  <c r="N57" i="1"/>
  <c r="N51" i="1"/>
  <c r="N44" i="1"/>
  <c r="N49" i="1" s="1"/>
  <c r="N38" i="1"/>
  <c r="N30" i="1"/>
  <c r="N15" i="1"/>
  <c r="N16" i="1"/>
  <c r="N17" i="1"/>
  <c r="N18" i="1"/>
  <c r="N19" i="1"/>
  <c r="N20" i="1"/>
  <c r="N8" i="1"/>
  <c r="N9" i="1"/>
  <c r="N10" i="1"/>
  <c r="N23" i="1"/>
  <c r="C74" i="1"/>
  <c r="D74" i="1"/>
  <c r="E74" i="1"/>
  <c r="F74" i="1"/>
  <c r="G74" i="1"/>
  <c r="H74" i="1"/>
  <c r="I74" i="1"/>
  <c r="J74" i="1"/>
  <c r="K74" i="1"/>
  <c r="L74" i="1"/>
  <c r="M74" i="1"/>
  <c r="B74" i="1"/>
  <c r="I70" i="1"/>
  <c r="J70" i="1"/>
  <c r="K70" i="1"/>
  <c r="L70" i="1"/>
  <c r="M70" i="1"/>
  <c r="H70" i="1"/>
  <c r="G70" i="1"/>
  <c r="F70" i="1"/>
  <c r="E70" i="1"/>
  <c r="D70" i="1"/>
  <c r="C70" i="1"/>
  <c r="B70" i="1"/>
  <c r="M64" i="1"/>
  <c r="L64" i="1"/>
  <c r="K64" i="1"/>
  <c r="J64" i="1"/>
  <c r="I64" i="1"/>
  <c r="H64" i="1"/>
  <c r="G64" i="1"/>
  <c r="F64" i="1"/>
  <c r="E64" i="1"/>
  <c r="D64" i="1"/>
  <c r="C64" i="1"/>
  <c r="B64" i="1"/>
  <c r="M60" i="1"/>
  <c r="L60" i="1"/>
  <c r="K60" i="1"/>
  <c r="J60" i="1"/>
  <c r="I60" i="1"/>
  <c r="H60" i="1"/>
  <c r="G60" i="1"/>
  <c r="F60" i="1"/>
  <c r="E60" i="1"/>
  <c r="D60" i="1"/>
  <c r="C60" i="1"/>
  <c r="B60" i="1"/>
  <c r="M55" i="1"/>
  <c r="L55" i="1"/>
  <c r="K55" i="1"/>
  <c r="J55" i="1"/>
  <c r="I55" i="1"/>
  <c r="H55" i="1"/>
  <c r="G55" i="1"/>
  <c r="F55" i="1"/>
  <c r="E55" i="1"/>
  <c r="D55" i="1"/>
  <c r="C55" i="1"/>
  <c r="B55" i="1"/>
  <c r="B49" i="1"/>
  <c r="C49" i="1"/>
  <c r="D49" i="1"/>
  <c r="E49" i="1"/>
  <c r="F49" i="1"/>
  <c r="G49" i="1"/>
  <c r="G4" i="1" s="1"/>
  <c r="G5" i="1" s="1"/>
  <c r="H49" i="1"/>
  <c r="I49" i="1"/>
  <c r="J49" i="1"/>
  <c r="K49" i="1"/>
  <c r="L49" i="1"/>
  <c r="M49" i="1"/>
  <c r="M42" i="1"/>
  <c r="L42" i="1"/>
  <c r="K42" i="1"/>
  <c r="J42" i="1"/>
  <c r="I42" i="1"/>
  <c r="H42" i="1"/>
  <c r="G42" i="1"/>
  <c r="F42" i="1"/>
  <c r="E42" i="1"/>
  <c r="D42" i="1"/>
  <c r="C42" i="1"/>
  <c r="B42" i="1"/>
  <c r="M36" i="1"/>
  <c r="L36" i="1"/>
  <c r="K36" i="1"/>
  <c r="J36" i="1"/>
  <c r="I36" i="1"/>
  <c r="H36" i="1"/>
  <c r="G36" i="1"/>
  <c r="F36" i="1"/>
  <c r="E36" i="1"/>
  <c r="D36" i="1"/>
  <c r="C36" i="1"/>
  <c r="B36" i="1"/>
  <c r="M28" i="1"/>
  <c r="L28" i="1"/>
  <c r="K28" i="1"/>
  <c r="J28" i="1"/>
  <c r="I28" i="1"/>
  <c r="H28" i="1"/>
  <c r="G28" i="1"/>
  <c r="F28" i="1"/>
  <c r="E28" i="1"/>
  <c r="D28" i="1"/>
  <c r="D4" i="1" s="1"/>
  <c r="C28" i="1"/>
  <c r="B28" i="1"/>
  <c r="M21" i="1"/>
  <c r="L21" i="1"/>
  <c r="K21" i="1"/>
  <c r="J21" i="1"/>
  <c r="I21" i="1"/>
  <c r="H21" i="1"/>
  <c r="H4" i="1" s="1"/>
  <c r="H5" i="1" s="1"/>
  <c r="G21" i="1"/>
  <c r="F21" i="1"/>
  <c r="E21" i="1"/>
  <c r="D21" i="1"/>
  <c r="C21" i="1"/>
  <c r="B21" i="1"/>
  <c r="M11" i="1"/>
  <c r="L11" i="1"/>
  <c r="K11" i="1"/>
  <c r="J11" i="1"/>
  <c r="I11" i="1"/>
  <c r="H11" i="1"/>
  <c r="G11" i="1"/>
  <c r="F11" i="1"/>
  <c r="E11" i="1"/>
  <c r="D11" i="1"/>
  <c r="C11" i="1"/>
  <c r="B11" i="1"/>
  <c r="M77" i="1"/>
  <c r="L77" i="1"/>
  <c r="K77" i="1"/>
  <c r="J77" i="1"/>
  <c r="I77" i="1"/>
  <c r="H77" i="1"/>
  <c r="G77" i="1"/>
  <c r="F77" i="1"/>
  <c r="E77" i="1"/>
  <c r="D77" i="1"/>
  <c r="C77" i="1"/>
  <c r="B77" i="1"/>
  <c r="N74" i="1"/>
  <c r="M4" i="1"/>
  <c r="M5" i="1" s="1"/>
  <c r="K4" i="1"/>
  <c r="K5" i="1" s="1"/>
  <c r="C4" i="1"/>
  <c r="C5" i="1" s="1"/>
  <c r="D5" i="1" l="1"/>
  <c r="I4" i="1"/>
  <c r="I5" i="1" s="1"/>
  <c r="L4" i="1"/>
  <c r="L5" i="1" s="1"/>
  <c r="N28" i="1"/>
  <c r="N21" i="1"/>
  <c r="N70" i="1"/>
  <c r="N36" i="1"/>
  <c r="N11" i="1"/>
  <c r="E4" i="1"/>
  <c r="E5" i="1" s="1"/>
  <c r="N60" i="1"/>
  <c r="B4" i="1"/>
  <c r="J4" i="1"/>
  <c r="J5" i="1" s="1"/>
  <c r="F4" i="1"/>
  <c r="F5" i="1" s="1"/>
  <c r="N42" i="1"/>
  <c r="N4" i="1" l="1"/>
  <c r="B5" i="1"/>
  <c r="N5" i="1" s="1"/>
</calcChain>
</file>

<file path=xl/sharedStrings.xml><?xml version="1.0" encoding="utf-8"?>
<sst xmlns="http://schemas.openxmlformats.org/spreadsheetml/2006/main" count="102" uniqueCount="80">
  <si>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</si>
  <si>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</si>
  <si>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</si>
  <si>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</si>
  <si>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</si>
  <si>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</si>
  <si>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</si>
  <si>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</si>
  <si>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</si>
  <si>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</si>
  <si>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</si>
  <si>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</si>
  <si>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</si>
  <si>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Total</t>
  </si>
  <si>
    <t>Other</t>
  </si>
  <si>
    <t>Internet</t>
  </si>
  <si>
    <t>Gas</t>
  </si>
  <si>
    <t>Spese totali</t>
  </si>
  <si>
    <t>Denaro in meno/extra</t>
  </si>
  <si>
    <t>Entrate</t>
  </si>
  <si>
    <t>Stipendio</t>
  </si>
  <si>
    <t>Interessi/Dividendi</t>
  </si>
  <si>
    <t>Altro</t>
  </si>
  <si>
    <t>Spese</t>
  </si>
  <si>
    <t>Casa</t>
  </si>
  <si>
    <t>Mutuo</t>
  </si>
  <si>
    <t>Elettricità e Acqua</t>
  </si>
  <si>
    <t>Telefono fisso</t>
  </si>
  <si>
    <t>Cellulare</t>
  </si>
  <si>
    <t>Spese quotidiane</t>
  </si>
  <si>
    <t>Alimentari</t>
  </si>
  <si>
    <t>Cura dei figli</t>
  </si>
  <si>
    <t>Ristorante</t>
  </si>
  <si>
    <t>Pulizia della casa</t>
  </si>
  <si>
    <t>Trasporto</t>
  </si>
  <si>
    <t>Carburante</t>
  </si>
  <si>
    <t>Assicurazione</t>
  </si>
  <si>
    <t>Manut. E Riparaz.</t>
  </si>
  <si>
    <t>Parcheggio</t>
  </si>
  <si>
    <t>Trasporto pubblico</t>
  </si>
  <si>
    <t>Divertimento</t>
  </si>
  <si>
    <t>Ristoranti</t>
  </si>
  <si>
    <t>Abbonamento TV</t>
  </si>
  <si>
    <t>Salute</t>
  </si>
  <si>
    <t>Abbonamento palestra</t>
  </si>
  <si>
    <t>Ricette</t>
  </si>
  <si>
    <t>Prodotti farmaceutici</t>
  </si>
  <si>
    <t>Vacanze</t>
  </si>
  <si>
    <t>Biglietti aerei</t>
  </si>
  <si>
    <t>Hotel</t>
  </si>
  <si>
    <t>Piccoli acquisti</t>
  </si>
  <si>
    <t>Sport / Divertimento</t>
  </si>
  <si>
    <t>Abbinamenti</t>
  </si>
  <si>
    <t>Attrezzatura sportiva</t>
  </si>
  <si>
    <t>Tasse/abbonamenti</t>
  </si>
  <si>
    <t>Riviste, ecc.</t>
  </si>
  <si>
    <t>Personale</t>
  </si>
  <si>
    <t>Abbigliamento</t>
  </si>
  <si>
    <t>Regali</t>
  </si>
  <si>
    <t>Parrucchiere</t>
  </si>
  <si>
    <t>Impegni finanziari</t>
  </si>
  <si>
    <t>Carte di credito</t>
  </si>
  <si>
    <t>Altri oneri</t>
  </si>
  <si>
    <t>Pagamenti vari</t>
  </si>
  <si>
    <t>Come contattarci</t>
  </si>
  <si>
    <r>
      <t>Indirizzo: 5</t>
    </r>
    <r>
      <rPr>
        <vertAlign val="superscript"/>
        <sz val="14"/>
        <color rgb="FF404040"/>
        <rFont val="Calibri"/>
        <family val="2"/>
      </rPr>
      <t>th</t>
    </r>
    <r>
      <rPr>
        <sz val="14"/>
        <color rgb="FF404040"/>
        <rFont val="Calibri"/>
        <family val="2"/>
      </rPr>
      <t xml:space="preserve"> Floor, Valletta Buildings, South Street, Valletta.</t>
    </r>
  </si>
  <si>
    <t xml:space="preserve">Filiale di Qormi </t>
  </si>
  <si>
    <t>Indirizzo: Warner Complex, Victory Street, Qormi, Malta.</t>
  </si>
  <si>
    <r>
      <rPr>
        <b/>
        <sz val="14"/>
        <color rgb="FF002060"/>
        <rFont val="Calibri"/>
        <family val="2"/>
      </rPr>
      <t>Telefono:</t>
    </r>
    <r>
      <rPr>
        <sz val="14"/>
        <color rgb="FF404040"/>
        <rFont val="Calibri"/>
        <family val="2"/>
      </rPr>
      <t xml:space="preserve"> 00356 25 688 688</t>
    </r>
  </si>
  <si>
    <t>Fliale di Valletta</t>
  </si>
  <si>
    <t>Indirizzo:  Ewropa Business Centre, Triq Dun Karm, B'Kara - Malta</t>
  </si>
  <si>
    <t>Fliale di Sliema</t>
  </si>
  <si>
    <t>Indirizzo: 116A, Tower Road, Sliema - Malta</t>
  </si>
  <si>
    <t>Fliale di Fgura</t>
  </si>
  <si>
    <t>Indirizzo: 252, Hompesch Road, Fgura - Malta</t>
  </si>
  <si>
    <t xml:space="preserve">Sede in B'Kara </t>
  </si>
  <si>
    <t>Orari di apertura: lun - ven | 08:30 - 18:30</t>
  </si>
  <si>
    <t>Orari di apertura: lun - ven | 08:30 - 18:30 + sab 09:00 - 13:00 (Chiusi il sabato in luglio e agosto)</t>
  </si>
  <si>
    <r>
      <rPr>
        <b/>
        <sz val="14"/>
        <color rgb="FF002060"/>
        <rFont val="Calibri"/>
        <family val="2"/>
      </rPr>
      <t>Email</t>
    </r>
    <r>
      <rPr>
        <sz val="14"/>
        <color rgb="FF404040"/>
        <rFont val="Calibri"/>
        <family val="2"/>
      </rPr>
      <t xml:space="preserve">: </t>
    </r>
    <r>
      <rPr>
        <u/>
        <sz val="14"/>
        <color rgb="FF404040"/>
        <rFont val="Calibri"/>
        <family val="2"/>
      </rPr>
      <t>info@cc.com.mt</t>
    </r>
  </si>
  <si>
    <r>
      <rPr>
        <b/>
        <sz val="14"/>
        <color rgb="FF002060"/>
        <rFont val="Calibri"/>
        <family val="2"/>
      </rPr>
      <t>Sito web</t>
    </r>
    <r>
      <rPr>
        <sz val="14"/>
        <color rgb="FF404040"/>
        <rFont val="Calibri"/>
        <family val="2"/>
      </rPr>
      <t xml:space="preserve">: </t>
    </r>
    <r>
      <rPr>
        <u/>
        <sz val="14"/>
        <color rgb="FF404040"/>
        <rFont val="Calibri"/>
        <family val="2"/>
      </rPr>
      <t>www.cc.com.mt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</si>
</sst>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€&quot;#,##0"/>
    <numFmt numFmtId="166" formatCode="\$#,##0"/>
  </numFmts>
  <fonts count="21" x14ac:knownFonts="1">
    <font>
      <sz val="10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rgb="FFFF0000"/>
      <name val="Corbel"/>
      <family val="2"/>
      <scheme val="minor"/>
    </font>
    <font>
      <b/>
      <sz val="13"/>
      <color rgb="FF5B8AD7"/>
      <name val="Calibri"/>
      <family val="2"/>
    </font>
    <font>
      <sz val="12"/>
      <color rgb="FF3B3838"/>
      <name val="Calibri"/>
      <family val="2"/>
    </font>
    <font>
      <sz val="12"/>
      <color rgb="FF404040"/>
      <name val="Calibri"/>
      <family val="2"/>
    </font>
    <font>
      <b/>
      <sz val="12"/>
      <color rgb="FF002060"/>
      <name val="Calibri"/>
      <family val="2"/>
    </font>
    <font>
      <u/>
      <sz val="10"/>
      <color theme="10"/>
      <name val="Corbel"/>
      <family val="2"/>
      <scheme val="minor"/>
    </font>
    <font>
      <sz val="20"/>
      <color rgb="FF002060"/>
      <name val="Calibri"/>
      <family val="2"/>
    </font>
    <font>
      <sz val="12"/>
      <color rgb="FFFF0000"/>
      <name val="Corbel"/>
      <family val="2"/>
      <scheme val="minor"/>
    </font>
    <font>
      <b/>
      <sz val="16"/>
      <color rgb="FF5B8AD7"/>
      <name val="Calibri"/>
    </font>
    <font>
      <sz val="14"/>
      <color rgb="FF404040"/>
      <name val="Calibri"/>
      <family val="2"/>
    </font>
    <font>
      <b/>
      <sz val="14"/>
      <color rgb="FF002060"/>
      <name val="Calibri"/>
      <family val="2"/>
    </font>
    <font>
      <sz val="14"/>
      <color rgb="FFFF0000"/>
      <name val="Corbel"/>
      <family val="2"/>
      <scheme val="minor"/>
    </font>
    <font>
      <u/>
      <sz val="14"/>
      <color rgb="FF0046D2"/>
      <name val="Corbel"/>
      <family val="2"/>
      <scheme val="minor"/>
    </font>
    <font>
      <vertAlign val="superscript"/>
      <sz val="14"/>
      <color rgb="FF404040"/>
      <name val="Calibri"/>
      <family val="2"/>
    </font>
    <font>
      <u/>
      <sz val="14"/>
      <color rgb="FF40404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4">
    <xf numFmtId="0" fontId="0" fillId="0" borderId="0"/>
    <xf numFmtId="0" fontId="2" fillId="4" borderId="1">
      <alignment horizontal="left" vertical="center"/>
      <protection locked="0" hidden="1"/>
    </xf>
    <xf numFmtId="40" fontId="1" fillId="3" borderId="1">
      <alignment horizontal="centerContinuous" vertical="center"/>
    </xf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/>
      <protection locked="0" hidden="1"/>
    </xf>
    <xf numFmtId="0" fontId="4" fillId="2" borderId="0" xfId="0" applyFont="1" applyFill="1" applyBorder="1" applyAlignment="1">
      <alignment vertical="center"/>
    </xf>
    <xf numFmtId="0" fontId="4" fillId="5" borderId="12" xfId="0" applyFont="1" applyFill="1" applyBorder="1" applyAlignment="1" applyProtection="1">
      <alignment vertical="center"/>
      <protection locked="0" hidden="1"/>
    </xf>
    <xf numFmtId="0" fontId="4" fillId="2" borderId="9" xfId="0" applyFont="1" applyFill="1" applyBorder="1" applyAlignment="1" applyProtection="1">
      <alignment vertical="center"/>
      <protection locked="0" hidden="1"/>
    </xf>
    <xf numFmtId="0" fontId="4" fillId="0" borderId="3" xfId="0" applyFont="1" applyFill="1" applyBorder="1" applyAlignment="1" applyProtection="1">
      <alignment vertical="center" wrapText="1"/>
      <protection locked="0" hidden="1"/>
    </xf>
    <xf numFmtId="0" fontId="4" fillId="0" borderId="6" xfId="0" applyFont="1" applyFill="1" applyBorder="1" applyAlignment="1" applyProtection="1">
      <alignment vertical="center" wrapText="1"/>
      <protection locked="0" hidden="1"/>
    </xf>
    <xf numFmtId="164" fontId="4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 locked="0" hidden="1"/>
    </xf>
    <xf numFmtId="164" fontId="4" fillId="0" borderId="0" xfId="0" applyNumberFormat="1" applyFont="1" applyFill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165" fontId="4" fillId="5" borderId="13" xfId="0" applyNumberFormat="1" applyFont="1" applyFill="1" applyBorder="1" applyAlignment="1" applyProtection="1">
      <alignment vertical="center"/>
      <protection hidden="1"/>
    </xf>
    <xf numFmtId="165" fontId="4" fillId="5" borderId="14" xfId="0" applyNumberFormat="1" applyFont="1" applyFill="1" applyBorder="1" applyAlignment="1" applyProtection="1">
      <alignment vertical="center"/>
      <protection hidden="1"/>
    </xf>
    <xf numFmtId="165" fontId="4" fillId="2" borderId="10" xfId="0" applyNumberFormat="1" applyFont="1" applyFill="1" applyBorder="1" applyAlignment="1" applyProtection="1">
      <protection hidden="1"/>
    </xf>
    <xf numFmtId="165" fontId="4" fillId="2" borderId="11" xfId="0" applyNumberFormat="1" applyFont="1" applyFill="1" applyBorder="1" applyAlignment="1" applyProtection="1">
      <protection hidden="1"/>
    </xf>
    <xf numFmtId="165" fontId="4" fillId="0" borderId="5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  <protection locked="0"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0" fontId="3" fillId="7" borderId="1" xfId="2" applyNumberFormat="1" applyFont="1" applyFill="1" applyAlignment="1">
      <alignment horizontal="centerContinuous" vertical="center"/>
    </xf>
    <xf numFmtId="0" fontId="4" fillId="8" borderId="0" xfId="0" applyFont="1" applyFill="1" applyBorder="1" applyAlignment="1">
      <alignment vertical="center"/>
    </xf>
    <xf numFmtId="165" fontId="4" fillId="8" borderId="0" xfId="0" applyNumberFormat="1" applyFont="1" applyFill="1" applyBorder="1" applyAlignment="1">
      <alignment vertical="center"/>
    </xf>
    <xf numFmtId="0" fontId="6" fillId="6" borderId="0" xfId="0" applyFont="1" applyFill="1"/>
    <xf numFmtId="0" fontId="7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 hidden="1"/>
    </xf>
    <xf numFmtId="165" fontId="4" fillId="2" borderId="0" xfId="0" applyNumberFormat="1" applyFont="1" applyFill="1" applyBorder="1" applyAlignment="1" applyProtection="1">
      <protection hidden="1"/>
    </xf>
    <xf numFmtId="165" fontId="4" fillId="0" borderId="4" xfId="0" applyNumberFormat="1" applyFont="1" applyFill="1" applyBorder="1" applyAlignment="1" applyProtection="1">
      <alignment vertical="center"/>
      <protection locked="0" hidden="1"/>
    </xf>
    <xf numFmtId="165" fontId="4" fillId="0" borderId="7" xfId="0" applyNumberFormat="1" applyFont="1" applyFill="1" applyBorder="1" applyAlignment="1" applyProtection="1">
      <alignment vertical="center"/>
      <protection locked="0" hidden="1"/>
    </xf>
    <xf numFmtId="166" fontId="4" fillId="0" borderId="0" xfId="0" applyNumberFormat="1" applyFont="1" applyFill="1" applyBorder="1" applyAlignment="1">
      <alignment vertical="center" wrapText="1"/>
    </xf>
    <xf numFmtId="164" fontId="4" fillId="11" borderId="0" xfId="0" applyNumberFormat="1" applyFont="1" applyFill="1" applyBorder="1" applyAlignment="1">
      <alignment vertical="center"/>
    </xf>
    <xf numFmtId="165" fontId="4" fillId="11" borderId="0" xfId="0" applyNumberFormat="1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13" fillId="6" borderId="0" xfId="0" applyFont="1" applyFill="1"/>
    <xf numFmtId="0" fontId="15" fillId="6" borderId="0" xfId="0" applyFont="1" applyFill="1" applyAlignment="1">
      <alignment vertical="center"/>
    </xf>
    <xf numFmtId="0" fontId="17" fillId="6" borderId="0" xfId="0" applyFont="1" applyFill="1"/>
    <xf numFmtId="0" fontId="18" fillId="6" borderId="0" xfId="3" applyFont="1" applyFill="1" applyAlignment="1">
      <alignment vertical="center"/>
    </xf>
    <xf numFmtId="0" fontId="3" fillId="10" borderId="1" xfId="1" applyFont="1" applyFill="1">
      <alignment horizontal="left" vertical="center"/>
      <protection locked="0" hidden="1"/>
    </xf>
    <xf numFmtId="0" fontId="12" fillId="2" borderId="1" xfId="0" applyFont="1" applyFill="1" applyBorder="1" applyAlignment="1" applyProtection="1">
      <alignment horizontal="left" vertical="center"/>
      <protection locked="0" hidden="1"/>
    </xf>
    <xf numFmtId="0" fontId="3" fillId="8" borderId="2" xfId="0" applyFont="1" applyFill="1" applyBorder="1" applyAlignment="1" applyProtection="1">
      <alignment horizontal="left" vertical="center"/>
      <protection locked="0" hidden="1"/>
    </xf>
    <xf numFmtId="0" fontId="3" fillId="9" borderId="1" xfId="0" applyFont="1" applyFill="1" applyBorder="1" applyAlignment="1" applyProtection="1">
      <alignment horizontal="left" vertical="center"/>
      <protection locked="0" hidden="1"/>
    </xf>
    <xf numFmtId="0" fontId="15" fillId="6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</cellXfs>
  <cellStyles count="4">
    <cellStyle name="Category" xfId="1"/>
    <cellStyle name="Hyperlink" xfId="3" builtinId="8"/>
    <cellStyle name="Month" xfId="2"/>
    <cellStyle name="Normal" xfId="0" builtinId="0" customBuiltin="1"/>
  </cellStyles>
  <dxfs count="55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&quot;$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8" formatCode="\$#,##0.00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Contact CC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https://www.google.com/maps?ll=35.89807,14.5092&amp;zoom&amp;q=5th+Floor,+Valletta+Buildings,+South+Street,+Valletta+-+Malta@35.89807,14.5092" TargetMode="External"/><Relationship Id="rId7" Type="http://schemas.openxmlformats.org/officeDocument/2006/relationships/hyperlink" Target="https://www.google.com/maps?ll=35.912665,14.506746&amp;zoom&amp;q=116A,+Tower+Road,+Sliema@35.912665,14.506746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www.google.com/maps?ll=35.904350,+14.464804&amp;zoom&amp;q=Ewropa+Business+Centre,+Triq+Dun+Karm,+B%26#039;Kara-+Malta+@35.904350,+14.464804" TargetMode="External"/><Relationship Id="rId6" Type="http://schemas.openxmlformats.org/officeDocument/2006/relationships/image" Target="../media/image5.PNG"/><Relationship Id="rId5" Type="http://schemas.openxmlformats.org/officeDocument/2006/relationships/hyperlink" Target="https://www.google.com/maps?ll=35.877674,14.475533&amp;zoom&amp;q=Warner+Complex,+Victory+Street,+Qormi+-+Malta@35.877674,14.475533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hyperlink" Target="https://www.google.com/maps?ll=35.872114,14.525365&amp;zoom&amp;q=252,+Hompesch+Road,+Fgura@35.872114,14.52536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</xdr:colOff>
      <xdr:row>0</xdr:row>
      <xdr:rowOff>330200</xdr:rowOff>
    </xdr:from>
    <xdr:to>
      <xdr:col>13</xdr:col>
      <xdr:colOff>508000</xdr:colOff>
      <xdr:row>0</xdr:row>
      <xdr:rowOff>1063625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330200"/>
          <a:ext cx="2101850" cy="733425"/>
        </a:xfrm>
        <a:prstGeom prst="rect">
          <a:avLst/>
        </a:prstGeom>
      </xdr:spPr>
    </xdr:pic>
    <xdr:clientData/>
  </xdr:twoCellAnchor>
  <xdr:twoCellAnchor editAs="oneCell">
    <xdr:from>
      <xdr:col>6</xdr:col>
      <xdr:colOff>241300</xdr:colOff>
      <xdr:row>0</xdr:row>
      <xdr:rowOff>165100</xdr:rowOff>
    </xdr:from>
    <xdr:to>
      <xdr:col>10</xdr:col>
      <xdr:colOff>241300</xdr:colOff>
      <xdr:row>1</xdr:row>
      <xdr:rowOff>95250</xdr:rowOff>
    </xdr:to>
    <xdr:pic>
      <xdr:nvPicPr>
        <xdr:cNvPr id="4" name="Picture 3" descr="momentum logo 250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0" y="165100"/>
          <a:ext cx="3251200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-66675</xdr:colOff>
      <xdr:row>92</xdr:row>
      <xdr:rowOff>39370</xdr:rowOff>
    </xdr:from>
    <xdr:to>
      <xdr:col>0</xdr:col>
      <xdr:colOff>-66675</xdr:colOff>
      <xdr:row>95</xdr:row>
      <xdr:rowOff>36195</xdr:rowOff>
    </xdr:to>
    <xdr:cxnSp macro="">
      <xdr:nvCxnSpPr>
        <xdr:cNvPr id="4" name="Straight Connector 3"/>
        <xdr:cNvCxnSpPr/>
      </xdr:nvCxnSpPr>
      <xdr:spPr>
        <a:xfrm>
          <a:off x="-66675" y="7973695"/>
          <a:ext cx="0" cy="4826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102</xdr:row>
      <xdr:rowOff>38100</xdr:rowOff>
    </xdr:from>
    <xdr:to>
      <xdr:col>7</xdr:col>
      <xdr:colOff>314325</xdr:colOff>
      <xdr:row>105</xdr:row>
      <xdr:rowOff>150495</xdr:rowOff>
    </xdr:to>
    <xdr:cxnSp macro="">
      <xdr:nvCxnSpPr>
        <xdr:cNvPr id="5" name="Straight Connector 4"/>
        <xdr:cNvCxnSpPr/>
      </xdr:nvCxnSpPr>
      <xdr:spPr>
        <a:xfrm>
          <a:off x="5029200" y="17565370"/>
          <a:ext cx="9525" cy="59817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394465</xdr:colOff>
      <xdr:row>20</xdr:row>
      <xdr:rowOff>209550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4525"/>
          <a:ext cx="4528315" cy="282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7</xdr:col>
      <xdr:colOff>396184</xdr:colOff>
      <xdr:row>38</xdr:row>
      <xdr:rowOff>28575</xdr:rowOff>
    </xdr:to>
    <xdr:pic>
      <xdr:nvPicPr>
        <xdr:cNvPr id="7" name="Picture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53100"/>
          <a:ext cx="4530034" cy="2790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7</xdr:col>
      <xdr:colOff>416925</xdr:colOff>
      <xdr:row>58</xdr:row>
      <xdr:rowOff>66675</xdr:rowOff>
    </xdr:to>
    <xdr:pic>
      <xdr:nvPicPr>
        <xdr:cNvPr id="8" name="Picture 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29750"/>
          <a:ext cx="4550775" cy="2809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7</xdr:col>
      <xdr:colOff>452949</xdr:colOff>
      <xdr:row>79</xdr:row>
      <xdr:rowOff>133350</xdr:rowOff>
    </xdr:to>
    <xdr:pic>
      <xdr:nvPicPr>
        <xdr:cNvPr id="9" name="Picture 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49250"/>
          <a:ext cx="4586799" cy="2886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7</xdr:col>
      <xdr:colOff>494959</xdr:colOff>
      <xdr:row>101</xdr:row>
      <xdr:rowOff>142875</xdr:rowOff>
    </xdr:to>
    <xdr:pic>
      <xdr:nvPicPr>
        <xdr:cNvPr id="10" name="Picture 9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40200"/>
          <a:ext cx="4628809" cy="2895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A8:N11" headerRowCount="0" totalsRowCount="1" headerRowDxfId="551" dataDxfId="549" totalsRowDxfId="548" headerRowBorderDxfId="550">
  <tableColumns count="14">
    <tableColumn id="1" name="Column1" totalsRowLabel="Total" headerRowDxfId="547" dataDxfId="546" totalsRowDxfId="545"/>
    <tableColumn id="2" name="Column2" totalsRowFunction="sum" headerRowDxfId="544" dataDxfId="543" totalsRowDxfId="542"/>
    <tableColumn id="3" name="Column3" totalsRowFunction="sum" headerRowDxfId="541" dataDxfId="540" totalsRowDxfId="539"/>
    <tableColumn id="4" name="Column4" totalsRowFunction="sum" headerRowDxfId="538" dataDxfId="537" totalsRowDxfId="536"/>
    <tableColumn id="5" name="Column5" totalsRowFunction="sum" headerRowDxfId="535" dataDxfId="534" totalsRowDxfId="533"/>
    <tableColumn id="6" name="Column6" totalsRowFunction="sum" headerRowDxfId="532" dataDxfId="531" totalsRowDxfId="530"/>
    <tableColumn id="7" name="Column7" totalsRowFunction="sum" headerRowDxfId="529" dataDxfId="528" totalsRowDxfId="527"/>
    <tableColumn id="8" name="Column8" totalsRowFunction="sum" headerRowDxfId="526" dataDxfId="525" totalsRowDxfId="524"/>
    <tableColumn id="9" name="Column9" totalsRowFunction="sum" headerRowDxfId="523" dataDxfId="522" totalsRowDxfId="521"/>
    <tableColumn id="10" name="Column10" totalsRowFunction="sum" headerRowDxfId="520" dataDxfId="519" totalsRowDxfId="518"/>
    <tableColumn id="11" name="Column11" totalsRowFunction="sum" headerRowDxfId="517" dataDxfId="516" totalsRowDxfId="515"/>
    <tableColumn id="12" name="Column12" totalsRowFunction="sum" headerRowDxfId="514" dataDxfId="513" totalsRowDxfId="512"/>
    <tableColumn id="13" name="Column13" totalsRowFunction="sum" headerRowDxfId="511" dataDxfId="510" totalsRowDxfId="509"/>
    <tableColumn id="15" name="Column14" totalsRowFunction="sum" headerRowDxfId="508" dataDxfId="507" totalsRowDxfId="506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66:N70" headerRowCount="0" totalsRowCount="1" headerRowDxfId="137" dataDxfId="135" totalsRowDxfId="134" headerRowBorderDxfId="136">
  <tableColumns count="14">
    <tableColumn id="1" name="Column1" totalsRowLabel="Total" headerRowDxfId="133" dataDxfId="132" totalsRowDxfId="131"/>
    <tableColumn id="2" name="Column2" totalsRowFunction="sum" headerRowDxfId="130" dataDxfId="129" totalsRowDxfId="128"/>
    <tableColumn id="3" name="Column3" totalsRowFunction="sum" headerRowDxfId="127" dataDxfId="126" totalsRowDxfId="125"/>
    <tableColumn id="4" name="Column4" totalsRowFunction="sum" headerRowDxfId="124" dataDxfId="123" totalsRowDxfId="122"/>
    <tableColumn id="5" name="Column5" totalsRowFunction="sum" headerRowDxfId="121" dataDxfId="120" totalsRowDxfId="119"/>
    <tableColumn id="6" name="Column6" totalsRowFunction="sum" headerRowDxfId="118" dataDxfId="117" totalsRowDxfId="116"/>
    <tableColumn id="7" name="Column7" totalsRowFunction="sum" headerRowDxfId="115" dataDxfId="114" totalsRowDxfId="113"/>
    <tableColumn id="8" name="Column8" totalsRowFunction="sum" headerRowDxfId="112" dataDxfId="111" totalsRowDxfId="110"/>
    <tableColumn id="9" name="Column9" totalsRowFunction="sum" headerRowDxfId="109" dataDxfId="108" totalsRowDxfId="107"/>
    <tableColumn id="10" name="Column10" totalsRowFunction="sum" headerRowDxfId="106" dataDxfId="105" totalsRowDxfId="104"/>
    <tableColumn id="11" name="Column11" totalsRowFunction="sum" headerRowDxfId="103" dataDxfId="102" totalsRowDxfId="101"/>
    <tableColumn id="12" name="Column12" totalsRowFunction="sum" headerRowDxfId="100" dataDxfId="99" totalsRowDxfId="98"/>
    <tableColumn id="13" name="Column13" totalsRowFunction="sum" headerRowDxfId="97" dataDxfId="96" totalsRowDxfId="95"/>
    <tableColumn id="14" name="Column14" totalsRowFunction="sum" headerRowDxfId="94" dataDxfId="93" totalsRowDxfId="92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72:N74" headerRowCount="0" totalsRowCount="1" headerRowDxfId="91" dataDxfId="89" totalsRowDxfId="88" headerRowBorderDxfId="90">
  <tableColumns count="14">
    <tableColumn id="1" name="Column1" totalsRowLabel="Total" headerRowDxfId="87" dataDxfId="86" totalsRowDxfId="85"/>
    <tableColumn id="2" name="Column2" totalsRowFunction="sum" headerRowDxfId="84" dataDxfId="83" totalsRowDxfId="82"/>
    <tableColumn id="3" name="Column3" totalsRowFunction="sum" headerRowDxfId="81" dataDxfId="80" totalsRowDxfId="79"/>
    <tableColumn id="4" name="Column4" totalsRowFunction="sum" headerRowDxfId="78" dataDxfId="77" totalsRowDxfId="76"/>
    <tableColumn id="5" name="Column5" totalsRowFunction="sum" headerRowDxfId="75" dataDxfId="74" totalsRowDxfId="73"/>
    <tableColumn id="6" name="Column6" totalsRowFunction="sum" headerRowDxfId="72" dataDxfId="71" totalsRowDxfId="70"/>
    <tableColumn id="7" name="Column7" totalsRowFunction="sum" headerRowDxfId="69" dataDxfId="68" totalsRowDxfId="67"/>
    <tableColumn id="8" name="Column8" totalsRowFunction="sum" headerRowDxfId="66" dataDxfId="65" totalsRowDxfId="64"/>
    <tableColumn id="9" name="Column9" totalsRowFunction="sum" headerRowDxfId="63" dataDxfId="62" totalsRowDxfId="61"/>
    <tableColumn id="10" name="Column10" totalsRowFunction="sum" headerRowDxfId="60" dataDxfId="59" totalsRowDxfId="58"/>
    <tableColumn id="11" name="Column11" totalsRowFunction="sum" headerRowDxfId="57" dataDxfId="56" totalsRowDxfId="55"/>
    <tableColumn id="12" name="Column12" totalsRowFunction="sum" headerRowDxfId="54" dataDxfId="53" totalsRowDxfId="52"/>
    <tableColumn id="13" name="Column13" totalsRowFunction="sum" headerRowDxfId="51" dataDxfId="50" totalsRowDxfId="49"/>
    <tableColumn id="14" name="Column14" totalsRowFunction="sum" headerRowDxfId="48" dataDxfId="47" totalsRowDxfId="46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76:N77" headerRowCount="0" totalsRowCount="1" headerRowDxfId="45" dataDxfId="43" totalsRowDxfId="42" headerRowBorderDxfId="44">
  <tableColumns count="14">
    <tableColumn id="1" name="Column1" totalsRowLabel="Total" headerRowDxfId="41" dataDxfId="40" totalsRowDxfId="39"/>
    <tableColumn id="2" name="Column2" totalsRowFunction="sum" headerRowDxfId="38" dataDxfId="37" totalsRowDxfId="36"/>
    <tableColumn id="3" name="Column3" totalsRowFunction="sum" headerRowDxfId="35" dataDxfId="34" totalsRowDxfId="33"/>
    <tableColumn id="4" name="Column4" totalsRowFunction="sum" headerRowDxfId="32" dataDxfId="31" totalsRowDxfId="30"/>
    <tableColumn id="5" name="Column5" totalsRowFunction="sum" headerRowDxfId="29" dataDxfId="28" totalsRowDxfId="27"/>
    <tableColumn id="6" name="Column6" totalsRowFunction="sum" headerRowDxfId="26" dataDxfId="25" totalsRowDxfId="24"/>
    <tableColumn id="7" name="Column7" totalsRowFunction="sum" headerRowDxfId="23" dataDxfId="22" totalsRowDxfId="21"/>
    <tableColumn id="8" name="Column8" totalsRowFunction="sum" headerRowDxfId="20" dataDxfId="19" totalsRowDxfId="18"/>
    <tableColumn id="9" name="Column9" totalsRowFunction="sum" headerRowDxfId="17" dataDxfId="16" totalsRowDxfId="15"/>
    <tableColumn id="10" name="Column10" totalsRowFunction="sum" headerRowDxfId="14" dataDxfId="13" totalsRowDxfId="12"/>
    <tableColumn id="11" name="Column11" totalsRowFunction="sum" headerRowDxfId="11" dataDxfId="10" totalsRowDxfId="9"/>
    <tableColumn id="12" name="Column12" totalsRowFunction="sum" headerRowDxfId="8" dataDxfId="7" totalsRowDxfId="6"/>
    <tableColumn id="13" name="Column13" totalsRowFunction="sum" headerRowDxfId="5" dataDxfId="4" totalsRowDxfId="3"/>
    <tableColumn id="14" name="Column14" totalsRowFunction="sum" headerRowDxfId="2" dataDxfId="1" totalsRowDxfId="0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5:N21" headerRowCount="0" totalsRowCount="1" headerRowDxfId="505" dataDxfId="503" totalsRowDxfId="502" headerRowBorderDxfId="504">
  <tableColumns count="14">
    <tableColumn id="1" name="Column1" totalsRowLabel="Total" headerRowDxfId="501" dataDxfId="500" totalsRowDxfId="499"/>
    <tableColumn id="2" name="Column2" totalsRowFunction="sum" headerRowDxfId="498" dataDxfId="497" totalsRowDxfId="496"/>
    <tableColumn id="3" name="Column3" totalsRowFunction="sum" headerRowDxfId="495" dataDxfId="494" totalsRowDxfId="493"/>
    <tableColumn id="4" name="Column4" totalsRowFunction="sum" headerRowDxfId="492" dataDxfId="491" totalsRowDxfId="490"/>
    <tableColumn id="5" name="Column5" totalsRowFunction="sum" headerRowDxfId="489" dataDxfId="488" totalsRowDxfId="487"/>
    <tableColumn id="6" name="Column6" totalsRowFunction="sum" headerRowDxfId="486" dataDxfId="485" totalsRowDxfId="484"/>
    <tableColumn id="7" name="Column7" totalsRowFunction="sum" headerRowDxfId="483" dataDxfId="482" totalsRowDxfId="481"/>
    <tableColumn id="8" name="Column8" totalsRowFunction="sum" headerRowDxfId="480" dataDxfId="479" totalsRowDxfId="478"/>
    <tableColumn id="9" name="Column9" totalsRowFunction="sum" headerRowDxfId="477" dataDxfId="476" totalsRowDxfId="475"/>
    <tableColumn id="10" name="Column10" totalsRowFunction="sum" headerRowDxfId="474" dataDxfId="473" totalsRowDxfId="472"/>
    <tableColumn id="11" name="Column11" totalsRowFunction="sum" headerRowDxfId="471" dataDxfId="470" totalsRowDxfId="469"/>
    <tableColumn id="12" name="Column12" totalsRowFunction="sum" headerRowDxfId="468" dataDxfId="467" totalsRowDxfId="466"/>
    <tableColumn id="13" name="Column13" totalsRowFunction="sum" headerRowDxfId="465" dataDxfId="464" totalsRowDxfId="463"/>
    <tableColumn id="14" name="Column14" totalsRowFunction="sum" headerRowDxfId="462" dataDxfId="461" totalsRowDxfId="460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3:N28" headerRowCount="0" totalsRowCount="1" headerRowDxfId="459" dataDxfId="457" totalsRowDxfId="456" headerRowBorderDxfId="458">
  <tableColumns count="14">
    <tableColumn id="1" name="Column1" totalsRowLabel="Total" headerRowDxfId="455" dataDxfId="454" totalsRowDxfId="453"/>
    <tableColumn id="2" name="Column2" totalsRowFunction="sum" headerRowDxfId="452" dataDxfId="451" totalsRowDxfId="450"/>
    <tableColumn id="3" name="Column3" totalsRowFunction="sum" headerRowDxfId="449" dataDxfId="448" totalsRowDxfId="447"/>
    <tableColumn id="4" name="Column4" totalsRowFunction="sum" headerRowDxfId="446" dataDxfId="445" totalsRowDxfId="444"/>
    <tableColumn id="5" name="Column5" totalsRowFunction="sum" headerRowDxfId="443" dataDxfId="442" totalsRowDxfId="441"/>
    <tableColumn id="6" name="Column6" totalsRowFunction="sum" headerRowDxfId="440" dataDxfId="439" totalsRowDxfId="438"/>
    <tableColumn id="7" name="Column7" totalsRowFunction="sum" headerRowDxfId="437" dataDxfId="436" totalsRowDxfId="435"/>
    <tableColumn id="8" name="Column8" totalsRowFunction="sum" headerRowDxfId="434" dataDxfId="433" totalsRowDxfId="432"/>
    <tableColumn id="9" name="Column9" totalsRowFunction="sum" headerRowDxfId="431" dataDxfId="430" totalsRowDxfId="429"/>
    <tableColumn id="10" name="Column10" totalsRowFunction="sum" headerRowDxfId="428" dataDxfId="427" totalsRowDxfId="426"/>
    <tableColumn id="11" name="Column11" totalsRowFunction="sum" headerRowDxfId="425" dataDxfId="424" totalsRowDxfId="423"/>
    <tableColumn id="12" name="Column12" totalsRowFunction="sum" headerRowDxfId="422" dataDxfId="421" totalsRowDxfId="420"/>
    <tableColumn id="13" name="Column13" totalsRowFunction="sum" headerRowDxfId="419" dataDxfId="418" totalsRowDxfId="417"/>
    <tableColumn id="14" name="Column14" totalsRowFunction="sum" headerRowDxfId="416" dataDxfId="415" totalsRowDxfId="414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0:N36" headerRowCount="0" totalsRowCount="1" headerRowDxfId="413" dataDxfId="411" totalsRowDxfId="410" headerRowBorderDxfId="412">
  <tableColumns count="14">
    <tableColumn id="1" name="Column1" totalsRowLabel="Total" headerRowDxfId="409" dataDxfId="408" totalsRowDxfId="407"/>
    <tableColumn id="2" name="Column2" totalsRowFunction="sum" headerRowDxfId="406" dataDxfId="405" totalsRowDxfId="404"/>
    <tableColumn id="3" name="Column3" totalsRowFunction="sum" headerRowDxfId="403" dataDxfId="402" totalsRowDxfId="401"/>
    <tableColumn id="4" name="Column4" totalsRowFunction="sum" headerRowDxfId="400" dataDxfId="399" totalsRowDxfId="398"/>
    <tableColumn id="5" name="Column5" totalsRowFunction="sum" headerRowDxfId="397" dataDxfId="396" totalsRowDxfId="395"/>
    <tableColumn id="6" name="Column6" totalsRowFunction="sum" headerRowDxfId="394" dataDxfId="393" totalsRowDxfId="392"/>
    <tableColumn id="7" name="Column7" totalsRowFunction="sum" headerRowDxfId="391" dataDxfId="390" totalsRowDxfId="389"/>
    <tableColumn id="8" name="Column8" totalsRowFunction="sum" headerRowDxfId="388" dataDxfId="387" totalsRowDxfId="386"/>
    <tableColumn id="9" name="Column9" totalsRowFunction="sum" headerRowDxfId="385" dataDxfId="384" totalsRowDxfId="383"/>
    <tableColumn id="10" name="Column10" totalsRowFunction="sum" headerRowDxfId="382" dataDxfId="381" totalsRowDxfId="380"/>
    <tableColumn id="11" name="Column11" totalsRowFunction="sum" headerRowDxfId="379" dataDxfId="378" totalsRowDxfId="377"/>
    <tableColumn id="12" name="Column12" totalsRowFunction="sum" headerRowDxfId="376" dataDxfId="375" totalsRowDxfId="374"/>
    <tableColumn id="13" name="Column13" totalsRowFunction="sum" headerRowDxfId="373" dataDxfId="372" totalsRowDxfId="371"/>
    <tableColumn id="14" name="Column14" totalsRowFunction="sum" headerRowDxfId="370" dataDxfId="369" totalsRowDxfId="368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38:N42" headerRowCount="0" totalsRowCount="1" headerRowDxfId="367" dataDxfId="365" totalsRowDxfId="364" headerRowBorderDxfId="366">
  <tableColumns count="14">
    <tableColumn id="1" name="Column1" totalsRowLabel="Total" headerRowDxfId="363" dataDxfId="362" totalsRowDxfId="361"/>
    <tableColumn id="2" name="Column2" totalsRowFunction="sum" headerRowDxfId="360" dataDxfId="359" totalsRowDxfId="358"/>
    <tableColumn id="3" name="Column3" totalsRowFunction="sum" headerRowDxfId="357" dataDxfId="356" totalsRowDxfId="355"/>
    <tableColumn id="4" name="Column4" totalsRowFunction="sum" headerRowDxfId="354" dataDxfId="353" totalsRowDxfId="352"/>
    <tableColumn id="5" name="Column5" totalsRowFunction="sum" headerRowDxfId="351" dataDxfId="350" totalsRowDxfId="349"/>
    <tableColumn id="6" name="Column6" totalsRowFunction="sum" headerRowDxfId="348" dataDxfId="347" totalsRowDxfId="346"/>
    <tableColumn id="7" name="Column7" totalsRowFunction="sum" headerRowDxfId="345" dataDxfId="344" totalsRowDxfId="343"/>
    <tableColumn id="8" name="Column8" totalsRowFunction="sum" headerRowDxfId="342" dataDxfId="341" totalsRowDxfId="340"/>
    <tableColumn id="9" name="Column9" totalsRowFunction="sum" headerRowDxfId="339" dataDxfId="338" totalsRowDxfId="337"/>
    <tableColumn id="10" name="Column10" totalsRowFunction="sum" headerRowDxfId="336" dataDxfId="335" totalsRowDxfId="334"/>
    <tableColumn id="11" name="Column11" totalsRowFunction="sum" headerRowDxfId="333" dataDxfId="332" totalsRowDxfId="331"/>
    <tableColumn id="12" name="Column12" totalsRowFunction="sum" headerRowDxfId="330" dataDxfId="329" totalsRowDxfId="328"/>
    <tableColumn id="13" name="Column13" totalsRowFunction="sum" headerRowDxfId="327" dataDxfId="326" totalsRowDxfId="325"/>
    <tableColumn id="14" name="Column14" totalsRowFunction="sum" headerRowDxfId="324" dataDxfId="323" totalsRowDxfId="322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4:N49" headerRowCount="0" totalsRowCount="1" headerRowDxfId="321" dataDxfId="319" totalsRowDxfId="318" headerRowBorderDxfId="320">
  <tableColumns count="14">
    <tableColumn id="1" name="Column1" totalsRowLabel="Total" headerRowDxfId="317" dataDxfId="316" totalsRowDxfId="315"/>
    <tableColumn id="2" name="Column2" totalsRowFunction="sum" headerRowDxfId="314" dataDxfId="313" totalsRowDxfId="312"/>
    <tableColumn id="3" name="Column3" totalsRowFunction="sum" headerRowDxfId="311" dataDxfId="310" totalsRowDxfId="309"/>
    <tableColumn id="4" name="Column4" totalsRowFunction="sum" headerRowDxfId="308" dataDxfId="307" totalsRowDxfId="306"/>
    <tableColumn id="5" name="Column5" totalsRowFunction="sum" headerRowDxfId="305" dataDxfId="304" totalsRowDxfId="303"/>
    <tableColumn id="6" name="Column6" totalsRowFunction="sum" headerRowDxfId="302" dataDxfId="301" totalsRowDxfId="300"/>
    <tableColumn id="7" name="Column7" totalsRowFunction="sum" headerRowDxfId="299" dataDxfId="298" totalsRowDxfId="297"/>
    <tableColumn id="8" name="Column8" totalsRowFunction="sum" headerRowDxfId="296" dataDxfId="295" totalsRowDxfId="294"/>
    <tableColumn id="9" name="Column9" totalsRowFunction="sum" headerRowDxfId="293" dataDxfId="292" totalsRowDxfId="291"/>
    <tableColumn id="10" name="Column10" totalsRowFunction="sum" headerRowDxfId="290" dataDxfId="289" totalsRowDxfId="288"/>
    <tableColumn id="11" name="Column11" totalsRowFunction="sum" headerRowDxfId="287" dataDxfId="286" totalsRowDxfId="285"/>
    <tableColumn id="12" name="Column12" totalsRowFunction="sum" headerRowDxfId="284" dataDxfId="283" totalsRowDxfId="282"/>
    <tableColumn id="13" name="Column13" totalsRowFunction="sum" headerRowDxfId="281" dataDxfId="280" totalsRowDxfId="279"/>
    <tableColumn id="14" name="Column14" totalsRowFunction="sum" headerRowDxfId="278" dataDxfId="277" totalsRowDxfId="276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1:N55" headerRowCount="0" totalsRowCount="1" headerRowDxfId="275" dataDxfId="273" totalsRowDxfId="272" headerRowBorderDxfId="274">
  <tableColumns count="14">
    <tableColumn id="1" name="Column1" totalsRowLabel="Total" headerRowDxfId="271" dataDxfId="270" totalsRowDxfId="269"/>
    <tableColumn id="2" name="Column2" totalsRowFunction="sum" headerRowDxfId="268" dataDxfId="267" totalsRowDxfId="266"/>
    <tableColumn id="3" name="Column3" totalsRowFunction="sum" headerRowDxfId="265" dataDxfId="264" totalsRowDxfId="263"/>
    <tableColumn id="4" name="Column4" totalsRowFunction="sum" headerRowDxfId="262" dataDxfId="261" totalsRowDxfId="260"/>
    <tableColumn id="5" name="Column5" totalsRowFunction="sum" headerRowDxfId="259" dataDxfId="258" totalsRowDxfId="257"/>
    <tableColumn id="6" name="Column6" totalsRowFunction="sum" headerRowDxfId="256" dataDxfId="255" totalsRowDxfId="254"/>
    <tableColumn id="7" name="Column7" totalsRowFunction="sum" headerRowDxfId="253" dataDxfId="252" totalsRowDxfId="251"/>
    <tableColumn id="8" name="Column8" totalsRowFunction="sum" headerRowDxfId="250" dataDxfId="249" totalsRowDxfId="248"/>
    <tableColumn id="9" name="Column9" totalsRowFunction="sum" headerRowDxfId="247" dataDxfId="246" totalsRowDxfId="245"/>
    <tableColumn id="10" name="Column10" totalsRowFunction="sum" headerRowDxfId="244" dataDxfId="243" totalsRowDxfId="242"/>
    <tableColumn id="11" name="Column11" totalsRowFunction="sum" headerRowDxfId="241" dataDxfId="240" totalsRowDxfId="239"/>
    <tableColumn id="12" name="Column12" totalsRowFunction="sum" headerRowDxfId="238" dataDxfId="237" totalsRowDxfId="236"/>
    <tableColumn id="13" name="Column13" totalsRowFunction="sum" headerRowDxfId="235" dataDxfId="234" totalsRowDxfId="233"/>
    <tableColumn id="14" name="Column14" totalsRowFunction="sum" headerRowDxfId="232" dataDxfId="231" totalsRowDxfId="230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57:N60" headerRowCount="0" totalsRowCount="1" headerRowDxfId="229" dataDxfId="227" totalsRowDxfId="226" headerRowBorderDxfId="228">
  <tableColumns count="14">
    <tableColumn id="1" name="Column1" totalsRowLabel="Total" headerRowDxfId="225" dataDxfId="224" totalsRowDxfId="223"/>
    <tableColumn id="2" name="Column2" totalsRowFunction="sum" headerRowDxfId="222" dataDxfId="221" totalsRowDxfId="220"/>
    <tableColumn id="3" name="Column3" totalsRowFunction="sum" headerRowDxfId="219" dataDxfId="218" totalsRowDxfId="217"/>
    <tableColumn id="4" name="Column4" totalsRowFunction="sum" headerRowDxfId="216" dataDxfId="215" totalsRowDxfId="214"/>
    <tableColumn id="5" name="Column5" totalsRowFunction="sum" headerRowDxfId="213" dataDxfId="212" totalsRowDxfId="211"/>
    <tableColumn id="6" name="Column6" totalsRowFunction="sum" headerRowDxfId="210" dataDxfId="209" totalsRowDxfId="208"/>
    <tableColumn id="7" name="Column7" totalsRowFunction="sum" headerRowDxfId="207" dataDxfId="206" totalsRowDxfId="205"/>
    <tableColumn id="8" name="Column8" totalsRowFunction="sum" headerRowDxfId="204" dataDxfId="203" totalsRowDxfId="202"/>
    <tableColumn id="9" name="Column9" totalsRowFunction="sum" headerRowDxfId="201" dataDxfId="200" totalsRowDxfId="199"/>
    <tableColumn id="10" name="Column10" totalsRowFunction="sum" headerRowDxfId="198" dataDxfId="197" totalsRowDxfId="196"/>
    <tableColumn id="11" name="Column11" totalsRowFunction="sum" headerRowDxfId="195" dataDxfId="194" totalsRowDxfId="193"/>
    <tableColumn id="12" name="Column12" totalsRowFunction="sum" headerRowDxfId="192" dataDxfId="191" totalsRowDxfId="190"/>
    <tableColumn id="13" name="Column13" totalsRowFunction="sum" headerRowDxfId="189" dataDxfId="188" totalsRowDxfId="187"/>
    <tableColumn id="14" name="Column14" totalsRowFunction="sum" headerRowDxfId="186" dataDxfId="185" totalsRowDxfId="184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2:N64" headerRowCount="0" totalsRowCount="1" headerRowDxfId="183" dataDxfId="181" totalsRowDxfId="180" headerRowBorderDxfId="182">
  <tableColumns count="14">
    <tableColumn id="1" name="Column1" totalsRowLabel="Total" headerRowDxfId="179" dataDxfId="178" totalsRowDxfId="177"/>
    <tableColumn id="2" name="Column2" totalsRowFunction="sum" headerRowDxfId="176" dataDxfId="175" totalsRowDxfId="174"/>
    <tableColumn id="3" name="Column3" totalsRowFunction="sum" headerRowDxfId="173" dataDxfId="172" totalsRowDxfId="171"/>
    <tableColumn id="4" name="Column4" totalsRowFunction="sum" headerRowDxfId="170" dataDxfId="169" totalsRowDxfId="168"/>
    <tableColumn id="5" name="Column5" totalsRowFunction="sum" headerRowDxfId="167" dataDxfId="166" totalsRowDxfId="165"/>
    <tableColumn id="6" name="Column6" totalsRowFunction="sum" headerRowDxfId="164" dataDxfId="163" totalsRowDxfId="162"/>
    <tableColumn id="7" name="Column7" totalsRowFunction="sum" headerRowDxfId="161" dataDxfId="160" totalsRowDxfId="159"/>
    <tableColumn id="8" name="Column8" totalsRowFunction="sum" headerRowDxfId="158" dataDxfId="157" totalsRowDxfId="156"/>
    <tableColumn id="9" name="Column9" totalsRowFunction="sum" headerRowDxfId="155" dataDxfId="154" totalsRowDxfId="153"/>
    <tableColumn id="10" name="Column10" totalsRowFunction="sum" headerRowDxfId="152" dataDxfId="151" totalsRowDxfId="150"/>
    <tableColumn id="11" name="Column11" totalsRowFunction="sum" headerRowDxfId="149" dataDxfId="148" totalsRowDxfId="147"/>
    <tableColumn id="12" name="Column12" totalsRowFunction="sum" headerRowDxfId="146" dataDxfId="145" totalsRowDxfId="144"/>
    <tableColumn id="13" name="Column13" totalsRowFunction="sum" headerRowDxfId="143" dataDxfId="142" totalsRowDxfId="141"/>
    <tableColumn id="14" name="Column14" totalsRowFunction="sum" headerRowDxfId="140" dataDxfId="139" totalsRowDxfId="138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.com.mt/it/" TargetMode="External"/><Relationship Id="rId2" Type="http://schemas.openxmlformats.org/officeDocument/2006/relationships/hyperlink" Target="mailto:info@cc.com.mt" TargetMode="External"/><Relationship Id="rId1" Type="http://schemas.openxmlformats.org/officeDocument/2006/relationships/hyperlink" Target="mailto:info@cc.com.m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workbookViewId="0">
      <pane ySplit="5" topLeftCell="A6" activePane="bottomLeft" state="frozen"/>
      <selection pane="bottomLeft" sqref="A1:N1"/>
    </sheetView>
  </sheetViews>
  <sheetFormatPr defaultColWidth="8.85546875" defaultRowHeight="14.1" customHeight="1" x14ac:dyDescent="0.25"/>
  <cols>
    <col min="1" max="1" width="22.7109375" style="13" customWidth="1"/>
    <col min="2" max="14" width="10.7109375" style="13" customWidth="1"/>
    <col min="15" max="15" width="8.85546875" style="14"/>
    <col min="16" max="16384" width="8.85546875" style="13"/>
  </cols>
  <sheetData>
    <row r="1" spans="1:14" s="1" customFormat="1" ht="89.1" customHeight="1" thickBo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" customFormat="1" ht="1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0.100000000000001" customHeight="1" thickBot="1" x14ac:dyDescent="0.25">
      <c r="A3" s="24"/>
      <c r="B3" s="24" t="s">
        <v>11</v>
      </c>
      <c r="C3" s="24" t="s">
        <v>10</v>
      </c>
      <c r="D3" s="24" t="s">
        <v>9</v>
      </c>
      <c r="E3" s="24" t="s">
        <v>8</v>
      </c>
      <c r="F3" s="24" t="s">
        <v>7</v>
      </c>
      <c r="G3" s="24" t="s">
        <v>6</v>
      </c>
      <c r="H3" s="24" t="s">
        <v>5</v>
      </c>
      <c r="I3" s="24" t="s">
        <v>4</v>
      </c>
      <c r="J3" s="24" t="s">
        <v>3</v>
      </c>
      <c r="K3" s="24" t="s">
        <v>2</v>
      </c>
      <c r="L3" s="24" t="s">
        <v>1</v>
      </c>
      <c r="M3" s="24" t="s">
        <v>0</v>
      </c>
      <c r="N3" s="24" t="s">
        <v>12</v>
      </c>
    </row>
    <row r="4" spans="1:14" s="3" customFormat="1" ht="14.1" customHeight="1" x14ac:dyDescent="0.2">
      <c r="A4" s="4" t="s">
        <v>17</v>
      </c>
      <c r="B4" s="15">
        <f t="shared" ref="B4:M4" si="0">SUM(B21,B28,B36,B42,B49,B55,B60,B64,B70,B74,B77)</f>
        <v>0</v>
      </c>
      <c r="C4" s="15">
        <f t="shared" si="0"/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6">
        <f>SUM(B4:M4)</f>
        <v>0</v>
      </c>
    </row>
    <row r="5" spans="1:14" s="3" customFormat="1" ht="14.1" customHeight="1" x14ac:dyDescent="0.25">
      <c r="A5" s="5" t="s">
        <v>18</v>
      </c>
      <c r="B5" s="17">
        <f t="shared" ref="B5:M5" si="1">SUM(B11-B4)</f>
        <v>0</v>
      </c>
      <c r="C5" s="17">
        <f t="shared" si="1"/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8">
        <f>SUM(B5:M5)</f>
        <v>0</v>
      </c>
    </row>
    <row r="6" spans="1:14" s="3" customFormat="1" ht="14.1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1" customFormat="1" ht="14.1" customHeight="1" thickBot="1" x14ac:dyDescent="0.25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1" customFormat="1" ht="14.1" customHeight="1" x14ac:dyDescent="0.2">
      <c r="A8" s="6" t="s">
        <v>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9">
        <f>SUM(Table1[[#This Row],[Column2]:[Column13]])</f>
        <v>0</v>
      </c>
    </row>
    <row r="9" spans="1:14" s="1" customFormat="1" ht="14.1" customHeight="1" x14ac:dyDescent="0.2">
      <c r="A9" s="7" t="s">
        <v>21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0">
        <f>SUM(Table1[[#This Row],[Column2]:[Column13]])</f>
        <v>0</v>
      </c>
    </row>
    <row r="10" spans="1:14" s="1" customFormat="1" ht="14.1" customHeight="1" x14ac:dyDescent="0.2">
      <c r="A10" s="7" t="s">
        <v>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0">
        <f>SUM(Table1[[#This Row],[Column2]:[Column13]])</f>
        <v>0</v>
      </c>
    </row>
    <row r="11" spans="1:14" s="1" customFormat="1" ht="14.1" customHeight="1" x14ac:dyDescent="0.2">
      <c r="A11" s="25" t="s">
        <v>13</v>
      </c>
      <c r="B11" s="26">
        <f>SUBTOTAL(109,Table1[Column2])</f>
        <v>0</v>
      </c>
      <c r="C11" s="26">
        <f>SUBTOTAL(109,Table1[Column3])</f>
        <v>0</v>
      </c>
      <c r="D11" s="26">
        <f>SUBTOTAL(109,Table1[Column4])</f>
        <v>0</v>
      </c>
      <c r="E11" s="26">
        <f>SUBTOTAL(109,Table1[Column5])</f>
        <v>0</v>
      </c>
      <c r="F11" s="26">
        <f>SUBTOTAL(109,Table1[Column6])</f>
        <v>0</v>
      </c>
      <c r="G11" s="26">
        <f>SUBTOTAL(109,Table1[Column7])</f>
        <v>0</v>
      </c>
      <c r="H11" s="26">
        <f>SUBTOTAL(109,Table1[Column8])</f>
        <v>0</v>
      </c>
      <c r="I11" s="26">
        <f>SUBTOTAL(109,Table1[Column9])</f>
        <v>0</v>
      </c>
      <c r="J11" s="26">
        <f>SUBTOTAL(109,Table1[Column10])</f>
        <v>0</v>
      </c>
      <c r="K11" s="26">
        <f>SUBTOTAL(109,Table1[Column11])</f>
        <v>0</v>
      </c>
      <c r="L11" s="26">
        <f>SUBTOTAL(109,Table1[Column12])</f>
        <v>0</v>
      </c>
      <c r="M11" s="26">
        <f>SUBTOTAL(109,Table1[Column13])</f>
        <v>0</v>
      </c>
      <c r="N11" s="26">
        <f>SUBTOTAL(109,Table1[Column14])</f>
        <v>0</v>
      </c>
    </row>
    <row r="12" spans="1:14" s="1" customFormat="1" ht="14.1" customHeight="1" thickBot="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1"/>
    </row>
    <row r="13" spans="1:14" s="1" customFormat="1" ht="14.1" customHeight="1" thickBot="1" x14ac:dyDescent="0.25">
      <c r="A13" s="50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9" customFormat="1" ht="14.1" customHeight="1" thickBot="1" x14ac:dyDescent="0.25">
      <c r="A14" s="47" t="s">
        <v>24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s="1" customFormat="1" ht="14.1" customHeight="1" x14ac:dyDescent="0.2">
      <c r="A15" s="10" t="s">
        <v>25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f>SUM(Table2[[#This Row],[Column2]:[Column13]])</f>
        <v>0</v>
      </c>
    </row>
    <row r="16" spans="1:14" s="1" customFormat="1" ht="14.1" customHeight="1" x14ac:dyDescent="0.2">
      <c r="A16" s="10" t="s">
        <v>26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>
        <f>SUM(Table2[[#This Row],[Column2]:[Column13]])</f>
        <v>0</v>
      </c>
    </row>
    <row r="17" spans="1:14" s="1" customFormat="1" ht="14.1" customHeight="1" x14ac:dyDescent="0.2">
      <c r="A17" s="10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>
        <f>SUM(Table2[[#This Row],[Column2]:[Column13]])</f>
        <v>0</v>
      </c>
    </row>
    <row r="18" spans="1:14" s="1" customFormat="1" ht="14.1" customHeight="1" x14ac:dyDescent="0.2">
      <c r="A18" s="10" t="s">
        <v>28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>SUM(Table2[[#This Row],[Column2]:[Column13]])</f>
        <v>0</v>
      </c>
    </row>
    <row r="19" spans="1:14" s="1" customFormat="1" ht="14.1" customHeight="1" x14ac:dyDescent="0.2">
      <c r="A19" s="38" t="s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2"/>
      <c r="N19" s="23">
        <f>SUM(Table2[[#This Row],[Column2]:[Column13]])</f>
        <v>0</v>
      </c>
    </row>
    <row r="20" spans="1:14" s="1" customFormat="1" ht="14.1" customHeight="1" x14ac:dyDescent="0.2">
      <c r="A20" s="10" t="s">
        <v>22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>
        <f>SUM(Table2[[#This Row],[Column2]:[Column13]])</f>
        <v>0</v>
      </c>
    </row>
    <row r="21" spans="1:14" s="12" customFormat="1" ht="14.1" customHeight="1" thickBot="1" x14ac:dyDescent="0.25">
      <c r="A21" s="39" t="s">
        <v>13</v>
      </c>
      <c r="B21" s="40">
        <f>SUBTOTAL(109,Table2[Column2])</f>
        <v>0</v>
      </c>
      <c r="C21" s="40">
        <f>SUBTOTAL(109,Table2[Column3])</f>
        <v>0</v>
      </c>
      <c r="D21" s="40">
        <f>SUBTOTAL(109,Table2[Column4])</f>
        <v>0</v>
      </c>
      <c r="E21" s="40">
        <f>SUBTOTAL(109,Table2[Column5])</f>
        <v>0</v>
      </c>
      <c r="F21" s="40">
        <f>SUBTOTAL(109,Table2[Column6])</f>
        <v>0</v>
      </c>
      <c r="G21" s="40">
        <f>SUBTOTAL(109,Table2[Column7])</f>
        <v>0</v>
      </c>
      <c r="H21" s="40">
        <f>SUBTOTAL(109,Table2[Column8])</f>
        <v>0</v>
      </c>
      <c r="I21" s="40">
        <f>SUBTOTAL(109,Table2[Column9])</f>
        <v>0</v>
      </c>
      <c r="J21" s="40">
        <f>SUBTOTAL(109,Table2[Column10])</f>
        <v>0</v>
      </c>
      <c r="K21" s="40">
        <f>SUBTOTAL(109,Table2[Column11])</f>
        <v>0</v>
      </c>
      <c r="L21" s="40">
        <f>SUBTOTAL(109,Table2[Column12])</f>
        <v>0</v>
      </c>
      <c r="M21" s="40">
        <f>SUBTOTAL(109,Table2[Column13])</f>
        <v>0</v>
      </c>
      <c r="N21" s="41">
        <f>SUBTOTAL(109,Table2[Column14])</f>
        <v>0</v>
      </c>
    </row>
    <row r="22" spans="1:14" s="9" customFormat="1" ht="14.1" customHeight="1" thickBot="1" x14ac:dyDescent="0.25">
      <c r="A22" s="47" t="s">
        <v>29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s="1" customFormat="1" ht="14.1" customHeight="1" x14ac:dyDescent="0.2">
      <c r="A23" s="10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2"/>
      <c r="N23" s="23">
        <f>SUM(Table3[[#This Row],[Column2]:[Column13]])</f>
        <v>0</v>
      </c>
    </row>
    <row r="24" spans="1:14" s="1" customFormat="1" ht="14.1" customHeight="1" x14ac:dyDescent="0.2">
      <c r="A24" s="10" t="s">
        <v>31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2"/>
      <c r="N24" s="23">
        <f>SUM(Table3[[#This Row],[Column2]:[Column13]])</f>
        <v>0</v>
      </c>
    </row>
    <row r="25" spans="1:14" s="1" customFormat="1" ht="14.1" customHeight="1" x14ac:dyDescent="0.2">
      <c r="A25" s="10" t="s">
        <v>32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2"/>
      <c r="N25" s="23">
        <f>SUM(Table3[[#This Row],[Column2]:[Column13]])</f>
        <v>0</v>
      </c>
    </row>
    <row r="26" spans="1:14" s="1" customFormat="1" ht="14.1" customHeight="1" x14ac:dyDescent="0.2">
      <c r="A26" s="10" t="s">
        <v>33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>
        <f>SUM(Table3[[#This Row],[Column2]:[Column13]])</f>
        <v>0</v>
      </c>
    </row>
    <row r="27" spans="1:14" s="1" customFormat="1" ht="14.1" customHeight="1" x14ac:dyDescent="0.2">
      <c r="A27" s="10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2"/>
      <c r="N27" s="23">
        <f>SUM(Table3[[#This Row],[Column2]:[Column13]])</f>
        <v>0</v>
      </c>
    </row>
    <row r="28" spans="1:14" s="1" customFormat="1" ht="14.1" customHeight="1" thickBot="1" x14ac:dyDescent="0.25">
      <c r="A28" s="42" t="s">
        <v>13</v>
      </c>
      <c r="B28" s="40">
        <f>SUBTOTAL(109,Table3[Column2])</f>
        <v>0</v>
      </c>
      <c r="C28" s="40">
        <f>SUBTOTAL(109,Table3[Column3])</f>
        <v>0</v>
      </c>
      <c r="D28" s="40">
        <f>SUBTOTAL(109,Table3[Column4])</f>
        <v>0</v>
      </c>
      <c r="E28" s="40">
        <f>SUBTOTAL(109,Table3[Column5])</f>
        <v>0</v>
      </c>
      <c r="F28" s="40">
        <f>SUBTOTAL(109,Table3[Column6])</f>
        <v>0</v>
      </c>
      <c r="G28" s="40">
        <f>SUBTOTAL(109,Table3[Column7])</f>
        <v>0</v>
      </c>
      <c r="H28" s="40">
        <f>SUBTOTAL(109,Table3[Column8])</f>
        <v>0</v>
      </c>
      <c r="I28" s="40">
        <f>SUBTOTAL(109,Table3[Column9])</f>
        <v>0</v>
      </c>
      <c r="J28" s="40">
        <f>SUBTOTAL(109,Table3[Column10])</f>
        <v>0</v>
      </c>
      <c r="K28" s="40">
        <f>SUBTOTAL(109,Table3[Column11])</f>
        <v>0</v>
      </c>
      <c r="L28" s="40">
        <f>SUBTOTAL(109,Table3[Column12])</f>
        <v>0</v>
      </c>
      <c r="M28" s="40">
        <f>SUBTOTAL(109,Table3[Column13])</f>
        <v>0</v>
      </c>
      <c r="N28" s="41">
        <f>SUBTOTAL(109,Table3[Column14])</f>
        <v>0</v>
      </c>
    </row>
    <row r="29" spans="1:14" s="9" customFormat="1" ht="14.1" customHeight="1" thickBot="1" x14ac:dyDescent="0.25">
      <c r="A29" s="47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s="1" customFormat="1" ht="14.1" customHeight="1" x14ac:dyDescent="0.2">
      <c r="A30" s="10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>
        <f>SUM(Table4[[#This Row],[Column2]:[Column13]])</f>
        <v>0</v>
      </c>
    </row>
    <row r="31" spans="1:14" s="1" customFormat="1" ht="14.1" customHeight="1" x14ac:dyDescent="0.2">
      <c r="A31" s="10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>
        <f>SUM(Table4[[#This Row],[Column2]:[Column13]])</f>
        <v>0</v>
      </c>
    </row>
    <row r="32" spans="1:14" s="1" customFormat="1" ht="14.1" customHeight="1" x14ac:dyDescent="0.2">
      <c r="A32" s="10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>
        <f>SUM(Table4[[#This Row],[Column2]:[Column13]])</f>
        <v>0</v>
      </c>
    </row>
    <row r="33" spans="1:14" s="1" customFormat="1" ht="14.1" customHeight="1" x14ac:dyDescent="0.2">
      <c r="A33" s="10" t="s">
        <v>38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>
        <f>SUM(Table4[[#This Row],[Column2]:[Column13]])</f>
        <v>0</v>
      </c>
    </row>
    <row r="34" spans="1:14" s="1" customFormat="1" ht="14.1" customHeight="1" x14ac:dyDescent="0.2">
      <c r="A34" s="10" t="s">
        <v>39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>
        <f>SUM(Table4[[#This Row],[Column2]:[Column13]])</f>
        <v>0</v>
      </c>
    </row>
    <row r="35" spans="1:14" s="1" customFormat="1" ht="14.1" customHeight="1" x14ac:dyDescent="0.2">
      <c r="A35" s="38" t="s">
        <v>14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>
        <f>SUM(Table4[[#This Row],[Column2]:[Column13]])</f>
        <v>0</v>
      </c>
    </row>
    <row r="36" spans="1:14" s="1" customFormat="1" ht="14.1" customHeight="1" thickBot="1" x14ac:dyDescent="0.25">
      <c r="A36" s="42" t="s">
        <v>13</v>
      </c>
      <c r="B36" s="40">
        <f>SUBTOTAL(109,Table4[Column2])</f>
        <v>0</v>
      </c>
      <c r="C36" s="40">
        <f>SUBTOTAL(109,Table4[Column3])</f>
        <v>0</v>
      </c>
      <c r="D36" s="40">
        <f>SUBTOTAL(109,Table4[Column4])</f>
        <v>0</v>
      </c>
      <c r="E36" s="40">
        <f>SUBTOTAL(109,Table4[Column5])</f>
        <v>0</v>
      </c>
      <c r="F36" s="40">
        <f>SUBTOTAL(109,Table4[Column6])</f>
        <v>0</v>
      </c>
      <c r="G36" s="40">
        <f>SUBTOTAL(109,Table4[Column7])</f>
        <v>0</v>
      </c>
      <c r="H36" s="40">
        <f>SUBTOTAL(109,Table4[Column8])</f>
        <v>0</v>
      </c>
      <c r="I36" s="40">
        <f>SUBTOTAL(109,Table4[Column9])</f>
        <v>0</v>
      </c>
      <c r="J36" s="40">
        <f>SUBTOTAL(109,Table4[Column10])</f>
        <v>0</v>
      </c>
      <c r="K36" s="40">
        <f>SUBTOTAL(109,Table4[Column11])</f>
        <v>0</v>
      </c>
      <c r="L36" s="40">
        <f>SUBTOTAL(109,Table4[Column12])</f>
        <v>0</v>
      </c>
      <c r="M36" s="40">
        <f>SUBTOTAL(109,Table4[Column13])</f>
        <v>0</v>
      </c>
      <c r="N36" s="41">
        <f>SUBTOTAL(109,Table4[Column14])</f>
        <v>0</v>
      </c>
    </row>
    <row r="37" spans="1:14" s="9" customFormat="1" ht="14.1" customHeight="1" thickBot="1" x14ac:dyDescent="0.25">
      <c r="A37" s="47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s="1" customFormat="1" ht="14.1" customHeight="1" x14ac:dyDescent="0.2">
      <c r="A38" s="10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3"/>
      <c r="N38" s="23">
        <f>SUM(Table5[[#This Row],[Column2]:[Column13]])</f>
        <v>0</v>
      </c>
    </row>
    <row r="39" spans="1:14" s="1" customFormat="1" ht="14.1" customHeight="1" x14ac:dyDescent="0.2">
      <c r="A39" s="10" t="s">
        <v>42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>
        <f>SUM(Table5[[#This Row],[Column2]:[Column13]])</f>
        <v>0</v>
      </c>
    </row>
    <row r="40" spans="1:14" s="1" customFormat="1" ht="14.1" customHeight="1" x14ac:dyDescent="0.2">
      <c r="A40" s="10" t="s">
        <v>15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3"/>
      <c r="N40" s="23">
        <f>SUM(Table5[[#This Row],[Column2]:[Column13]])</f>
        <v>0</v>
      </c>
    </row>
    <row r="41" spans="1:14" s="1" customFormat="1" ht="14.1" customHeight="1" x14ac:dyDescent="0.2">
      <c r="A41" s="10" t="s">
        <v>22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>
        <f>SUM(Table5[[#This Row],[Column2]:[Column13]])</f>
        <v>0</v>
      </c>
    </row>
    <row r="42" spans="1:14" s="1" customFormat="1" ht="14.1" customHeight="1" thickBot="1" x14ac:dyDescent="0.25">
      <c r="A42" s="42" t="s">
        <v>13</v>
      </c>
      <c r="B42" s="40">
        <f>SUBTOTAL(109,Table5[Column2])</f>
        <v>0</v>
      </c>
      <c r="C42" s="40">
        <f>SUBTOTAL(109,Table5[Column3])</f>
        <v>0</v>
      </c>
      <c r="D42" s="40">
        <f>SUBTOTAL(109,Table5[Column4])</f>
        <v>0</v>
      </c>
      <c r="E42" s="40">
        <f>SUBTOTAL(109,Table5[Column5])</f>
        <v>0</v>
      </c>
      <c r="F42" s="40">
        <f>SUBTOTAL(109,Table5[Column6])</f>
        <v>0</v>
      </c>
      <c r="G42" s="40">
        <f>SUBTOTAL(109,Table5[Column7])</f>
        <v>0</v>
      </c>
      <c r="H42" s="40">
        <f>SUBTOTAL(109,Table5[Column8])</f>
        <v>0</v>
      </c>
      <c r="I42" s="40">
        <f>SUBTOTAL(109,Table5[Column9])</f>
        <v>0</v>
      </c>
      <c r="J42" s="40">
        <f>SUBTOTAL(109,Table5[Column10])</f>
        <v>0</v>
      </c>
      <c r="K42" s="40">
        <f>SUBTOTAL(109,Table5[Column11])</f>
        <v>0</v>
      </c>
      <c r="L42" s="40">
        <f>SUBTOTAL(109,Table5[Column12])</f>
        <v>0</v>
      </c>
      <c r="M42" s="40">
        <f>SUBTOTAL(109,Table5[Column13])</f>
        <v>0</v>
      </c>
      <c r="N42" s="41">
        <f>SUBTOTAL(109,Table5[Column14])</f>
        <v>0</v>
      </c>
    </row>
    <row r="43" spans="1:14" s="9" customFormat="1" ht="14.1" customHeight="1" thickBot="1" x14ac:dyDescent="0.25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s="1" customFormat="1" ht="14.1" customHeight="1" x14ac:dyDescent="0.2">
      <c r="A44" s="10" t="s">
        <v>44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2"/>
      <c r="N44" s="23">
        <f>SUM(Table6[[#This Row],[Column2]:[Column13]])</f>
        <v>0</v>
      </c>
    </row>
    <row r="45" spans="1:14" s="1" customFormat="1" ht="14.1" customHeight="1" x14ac:dyDescent="0.2">
      <c r="A45" s="1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2"/>
      <c r="N45" s="23">
        <f>SUM(Table6[[#This Row],[Column2]:[Column13]])</f>
        <v>0</v>
      </c>
    </row>
    <row r="46" spans="1:14" s="1" customFormat="1" ht="14.1" customHeight="1" x14ac:dyDescent="0.2">
      <c r="A46" s="10" t="s">
        <v>45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2"/>
      <c r="N46" s="23">
        <f>SUM(Table6[[#This Row],[Column2]:[Column13]])</f>
        <v>0</v>
      </c>
    </row>
    <row r="47" spans="1:14" s="1" customFormat="1" ht="14.1" customHeight="1" x14ac:dyDescent="0.2">
      <c r="A47" s="10" t="s">
        <v>46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>
        <f>SUM(Table6[[#This Row],[Column2]:[Column13]])</f>
        <v>0</v>
      </c>
    </row>
    <row r="48" spans="1:14" s="1" customFormat="1" ht="14.1" customHeight="1" x14ac:dyDescent="0.2">
      <c r="A48" s="10" t="s">
        <v>22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2"/>
      <c r="N48" s="23">
        <f>SUM(Table6[[#This Row],[Column2]:[Column13]])</f>
        <v>0</v>
      </c>
    </row>
    <row r="49" spans="1:14" s="1" customFormat="1" ht="14.1" customHeight="1" thickBot="1" x14ac:dyDescent="0.25">
      <c r="A49" s="42" t="s">
        <v>13</v>
      </c>
      <c r="B49" s="40">
        <f>SUBTOTAL(109,Table6[Column2])</f>
        <v>0</v>
      </c>
      <c r="C49" s="40">
        <f>SUBTOTAL(109,Table6[Column3])</f>
        <v>0</v>
      </c>
      <c r="D49" s="40">
        <f>SUBTOTAL(109,Table6[Column4])</f>
        <v>0</v>
      </c>
      <c r="E49" s="40">
        <f>SUBTOTAL(109,Table6[Column5])</f>
        <v>0</v>
      </c>
      <c r="F49" s="40">
        <f>SUBTOTAL(109,Table6[Column6])</f>
        <v>0</v>
      </c>
      <c r="G49" s="40">
        <f>SUBTOTAL(109,Table6[Column7])</f>
        <v>0</v>
      </c>
      <c r="H49" s="40">
        <f>SUBTOTAL(109,Table6[Column8])</f>
        <v>0</v>
      </c>
      <c r="I49" s="40">
        <f>SUBTOTAL(109,Table6[Column9])</f>
        <v>0</v>
      </c>
      <c r="J49" s="40">
        <f>SUBTOTAL(109,Table6[Column10])</f>
        <v>0</v>
      </c>
      <c r="K49" s="40">
        <f>SUBTOTAL(109,Table6[Column11])</f>
        <v>0</v>
      </c>
      <c r="L49" s="40">
        <f>SUBTOTAL(109,Table6[Column12])</f>
        <v>0</v>
      </c>
      <c r="M49" s="40">
        <f>SUBTOTAL(109,Table6[Column13])</f>
        <v>0</v>
      </c>
      <c r="N49" s="41">
        <f>SUBTOTAL(109,Table6[Column14])</f>
        <v>0</v>
      </c>
    </row>
    <row r="50" spans="1:14" s="9" customFormat="1" ht="14.1" customHeight="1" thickBot="1" x14ac:dyDescent="0.25">
      <c r="A50" s="47" t="s">
        <v>47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s="1" customFormat="1" ht="14.1" customHeight="1" x14ac:dyDescent="0.2">
      <c r="A51" s="10" t="s">
        <v>48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22"/>
      <c r="N51" s="23">
        <f>SUM(Table7[[#This Row],[Column2]:[Column13]])</f>
        <v>0</v>
      </c>
    </row>
    <row r="52" spans="1:14" s="1" customFormat="1" ht="14.1" customHeight="1" x14ac:dyDescent="0.2">
      <c r="A52" s="10" t="s">
        <v>49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2"/>
      <c r="N52" s="23">
        <f>SUM(Table7[[#This Row],[Column2]:[Column13]])</f>
        <v>0</v>
      </c>
    </row>
    <row r="53" spans="1:14" s="1" customFormat="1" ht="14.1" customHeight="1" x14ac:dyDescent="0.2">
      <c r="A53" s="10" t="s">
        <v>50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23">
        <f>SUM(Table7[[#This Row],[Column2]:[Column13]])</f>
        <v>0</v>
      </c>
    </row>
    <row r="54" spans="1:14" s="1" customFormat="1" ht="14.1" customHeight="1" x14ac:dyDescent="0.2">
      <c r="A54" s="10" t="s">
        <v>22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>
        <f>SUM(Table7[[#This Row],[Column2]:[Column13]])</f>
        <v>0</v>
      </c>
    </row>
    <row r="55" spans="1:14" s="1" customFormat="1" ht="14.1" customHeight="1" thickBot="1" x14ac:dyDescent="0.25">
      <c r="A55" s="42" t="s">
        <v>13</v>
      </c>
      <c r="B55" s="40">
        <f>SUBTOTAL(109,Table7[Column2])</f>
        <v>0</v>
      </c>
      <c r="C55" s="40">
        <f>SUBTOTAL(109,Table7[Column3])</f>
        <v>0</v>
      </c>
      <c r="D55" s="40">
        <f>SUBTOTAL(109,Table7[Column4])</f>
        <v>0</v>
      </c>
      <c r="E55" s="40">
        <f>SUBTOTAL(109,Table7[Column5])</f>
        <v>0</v>
      </c>
      <c r="F55" s="40">
        <f>SUBTOTAL(109,Table7[Column6])</f>
        <v>0</v>
      </c>
      <c r="G55" s="40">
        <f>SUBTOTAL(109,Table7[Column7])</f>
        <v>0</v>
      </c>
      <c r="H55" s="40">
        <f>SUBTOTAL(109,Table7[Column8])</f>
        <v>0</v>
      </c>
      <c r="I55" s="40">
        <f>SUBTOTAL(109,Table7[Column9])</f>
        <v>0</v>
      </c>
      <c r="J55" s="40">
        <f>SUBTOTAL(109,Table7[Column10])</f>
        <v>0</v>
      </c>
      <c r="K55" s="40">
        <f>SUBTOTAL(109,Table7[Column11])</f>
        <v>0</v>
      </c>
      <c r="L55" s="40">
        <f>SUBTOTAL(109,Table7[Column12])</f>
        <v>0</v>
      </c>
      <c r="M55" s="40">
        <f>SUBTOTAL(109,Table7[Column13])</f>
        <v>0</v>
      </c>
      <c r="N55" s="41">
        <f>SUBTOTAL(109,Table7[Column14])</f>
        <v>0</v>
      </c>
    </row>
    <row r="56" spans="1:14" s="9" customFormat="1" ht="14.1" customHeight="1" thickBot="1" x14ac:dyDescent="0.25">
      <c r="A56" s="47" t="s">
        <v>51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s="1" customFormat="1" ht="14.1" customHeight="1" x14ac:dyDescent="0.2">
      <c r="A57" s="10" t="s">
        <v>52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>
        <f>SUM(Table8[[#This Row],[Column2]:[Column13]])</f>
        <v>0</v>
      </c>
    </row>
    <row r="58" spans="1:14" s="1" customFormat="1" ht="14.1" customHeight="1" x14ac:dyDescent="0.2">
      <c r="A58" s="10" t="s">
        <v>53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>
        <f>SUM(Table8[[#This Row],[Column2]:[Column13]])</f>
        <v>0</v>
      </c>
    </row>
    <row r="59" spans="1:14" s="1" customFormat="1" ht="14.1" customHeight="1" x14ac:dyDescent="0.2">
      <c r="A59" s="10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>SUM(Table8[[#This Row],[Column2]:[Column13]])</f>
        <v>0</v>
      </c>
    </row>
    <row r="60" spans="1:14" s="1" customFormat="1" ht="14.1" customHeight="1" thickBot="1" x14ac:dyDescent="0.25">
      <c r="A60" s="42" t="s">
        <v>13</v>
      </c>
      <c r="B60" s="40">
        <f>SUBTOTAL(109,Table8[Column2])</f>
        <v>0</v>
      </c>
      <c r="C60" s="40">
        <f>SUBTOTAL(109,Table8[Column3])</f>
        <v>0</v>
      </c>
      <c r="D60" s="40">
        <f>SUBTOTAL(109,Table8[Column4])</f>
        <v>0</v>
      </c>
      <c r="E60" s="40">
        <f>SUBTOTAL(109,Table8[Column5])</f>
        <v>0</v>
      </c>
      <c r="F60" s="40">
        <f>SUBTOTAL(109,Table8[Column6])</f>
        <v>0</v>
      </c>
      <c r="G60" s="40">
        <f>SUBTOTAL(109,Table8[Column7])</f>
        <v>0</v>
      </c>
      <c r="H60" s="40">
        <f>SUBTOTAL(109,Table8[Column8])</f>
        <v>0</v>
      </c>
      <c r="I60" s="40">
        <f>SUBTOTAL(109,Table8[Column9])</f>
        <v>0</v>
      </c>
      <c r="J60" s="40">
        <f>SUBTOTAL(109,Table8[Column10])</f>
        <v>0</v>
      </c>
      <c r="K60" s="40">
        <f>SUBTOTAL(109,Table8[Column11])</f>
        <v>0</v>
      </c>
      <c r="L60" s="40">
        <f>SUBTOTAL(109,Table8[Column12])</f>
        <v>0</v>
      </c>
      <c r="M60" s="40">
        <f>SUBTOTAL(109,Table8[Column13])</f>
        <v>0</v>
      </c>
      <c r="N60" s="41">
        <f>SUBTOTAL(109,Table8[Column14])</f>
        <v>0</v>
      </c>
    </row>
    <row r="61" spans="1:14" s="9" customFormat="1" ht="14.1" customHeight="1" thickBot="1" x14ac:dyDescent="0.25">
      <c r="A61" s="47" t="s">
        <v>54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s="1" customFormat="1" ht="14.1" customHeight="1" x14ac:dyDescent="0.2">
      <c r="A62" s="10" t="s">
        <v>55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>
        <f>SUM(Table9[[#This Row],[Column2]:[Column13]])</f>
        <v>0</v>
      </c>
    </row>
    <row r="63" spans="1:14" s="1" customFormat="1" ht="14.1" customHeight="1" x14ac:dyDescent="0.2">
      <c r="A63" s="10" t="s">
        <v>22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>
        <f>SUM(Table9[[#This Row],[Column2]:[Column13]])</f>
        <v>0</v>
      </c>
    </row>
    <row r="64" spans="1:14" s="1" customFormat="1" ht="14.1" customHeight="1" thickBot="1" x14ac:dyDescent="0.25">
      <c r="A64" s="42" t="s">
        <v>13</v>
      </c>
      <c r="B64" s="40">
        <f>SUBTOTAL(109,Table9[Column2])</f>
        <v>0</v>
      </c>
      <c r="C64" s="40">
        <f>SUBTOTAL(109,Table9[Column3])</f>
        <v>0</v>
      </c>
      <c r="D64" s="40">
        <f>SUBTOTAL(109,Table9[Column4])</f>
        <v>0</v>
      </c>
      <c r="E64" s="40">
        <f>SUBTOTAL(109,Table9[Column5])</f>
        <v>0</v>
      </c>
      <c r="F64" s="40">
        <f>SUBTOTAL(109,Table9[Column6])</f>
        <v>0</v>
      </c>
      <c r="G64" s="40">
        <f>SUBTOTAL(109,Table9[Column7])</f>
        <v>0</v>
      </c>
      <c r="H64" s="40">
        <f>SUBTOTAL(109,Table9[Column8])</f>
        <v>0</v>
      </c>
      <c r="I64" s="40">
        <f>SUBTOTAL(109,Table9[Column9])</f>
        <v>0</v>
      </c>
      <c r="J64" s="40">
        <f>SUBTOTAL(109,Table9[Column10])</f>
        <v>0</v>
      </c>
      <c r="K64" s="40">
        <f>SUBTOTAL(109,Table9[Column11])</f>
        <v>0</v>
      </c>
      <c r="L64" s="40">
        <f>SUBTOTAL(109,Table9[Column12])</f>
        <v>0</v>
      </c>
      <c r="M64" s="40">
        <f>SUBTOTAL(109,Table9[Column13])</f>
        <v>0</v>
      </c>
      <c r="N64" s="41">
        <f>SUBTOTAL(109,Table9[Column14])</f>
        <v>0</v>
      </c>
    </row>
    <row r="65" spans="1:15" s="9" customFormat="1" ht="14.1" customHeight="1" thickBot="1" x14ac:dyDescent="0.25">
      <c r="A65" s="47" t="s">
        <v>56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5" s="1" customFormat="1" ht="14.1" customHeight="1" x14ac:dyDescent="0.2">
      <c r="A66" s="10" t="s">
        <v>57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>
        <f>SUM(Table10[[#This Row],[Column2]:[Column13]])</f>
        <v>0</v>
      </c>
    </row>
    <row r="67" spans="1:15" s="1" customFormat="1" ht="14.1" customHeight="1" x14ac:dyDescent="0.2">
      <c r="A67" s="10" t="s">
        <v>58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>
        <f>SUM(Table10[[#This Row],[Column2]:[Column13]])</f>
        <v>0</v>
      </c>
    </row>
    <row r="68" spans="1:15" s="1" customFormat="1" ht="14.1" customHeight="1" x14ac:dyDescent="0.2">
      <c r="A68" s="10" t="s">
        <v>59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SUM(Table10[[#This Row],[Column2]:[Column13]])</f>
        <v>0</v>
      </c>
    </row>
    <row r="69" spans="1:15" s="1" customFormat="1" ht="14.1" customHeight="1" x14ac:dyDescent="0.2">
      <c r="A69" s="10" t="s">
        <v>22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SUM(Table10[[#This Row],[Column2]:[Column13]])</f>
        <v>0</v>
      </c>
    </row>
    <row r="70" spans="1:15" s="1" customFormat="1" ht="14.1" customHeight="1" thickBot="1" x14ac:dyDescent="0.25">
      <c r="A70" s="42" t="s">
        <v>13</v>
      </c>
      <c r="B70" s="40">
        <f>SUBTOTAL(109,Table10[Column2])</f>
        <v>0</v>
      </c>
      <c r="C70" s="40">
        <f>SUBTOTAL(109,Table10[Column3])</f>
        <v>0</v>
      </c>
      <c r="D70" s="40">
        <f>SUBTOTAL(109,Table10[Column4])</f>
        <v>0</v>
      </c>
      <c r="E70" s="40">
        <f>SUBTOTAL(109,Table10[Column5])</f>
        <v>0</v>
      </c>
      <c r="F70" s="40">
        <f>SUBTOTAL(109,Table10[Column6])</f>
        <v>0</v>
      </c>
      <c r="G70" s="40">
        <f>SUBTOTAL(109,Table10[Column7])</f>
        <v>0</v>
      </c>
      <c r="H70" s="40">
        <f>SUBTOTAL(109,Table10[Column8])</f>
        <v>0</v>
      </c>
      <c r="I70" s="40">
        <f>SUBTOTAL(109,Table10[Column9])</f>
        <v>0</v>
      </c>
      <c r="J70" s="40">
        <f>SUBTOTAL(109,Table10[Column10])</f>
        <v>0</v>
      </c>
      <c r="K70" s="40">
        <f>SUBTOTAL(109,Table10[Column11])</f>
        <v>0</v>
      </c>
      <c r="L70" s="40">
        <f>SUBTOTAL(109,Table10[Column12])</f>
        <v>0</v>
      </c>
      <c r="M70" s="40">
        <f>SUBTOTAL(109,Table10[Column13])</f>
        <v>0</v>
      </c>
      <c r="N70" s="40">
        <f>SUBTOTAL(109,Table10[Column14])</f>
        <v>0</v>
      </c>
    </row>
    <row r="71" spans="1:15" s="9" customFormat="1" ht="14.1" customHeight="1" thickBot="1" x14ac:dyDescent="0.25">
      <c r="A71" s="47" t="s">
        <v>60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5" s="1" customFormat="1" ht="14.1" customHeight="1" x14ac:dyDescent="0.2">
      <c r="A72" s="10" t="s">
        <v>61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3">
        <f>SUM(Table11[[#This Row],[Column2]:[Column13]])</f>
        <v>0</v>
      </c>
    </row>
    <row r="73" spans="1:15" s="1" customFormat="1" ht="14.1" customHeight="1" x14ac:dyDescent="0.2">
      <c r="A73" s="10" t="s">
        <v>62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3">
        <f>SUM(Table11[[#This Row],[Column2]:[Column13]])</f>
        <v>0</v>
      </c>
    </row>
    <row r="74" spans="1:15" s="1" customFormat="1" ht="14.1" customHeight="1" thickBot="1" x14ac:dyDescent="0.25">
      <c r="A74" s="42" t="s">
        <v>13</v>
      </c>
      <c r="B74" s="40">
        <f>SUBTOTAL(109,Table11[Column2])</f>
        <v>0</v>
      </c>
      <c r="C74" s="40">
        <f>SUBTOTAL(109,Table11[Column3])</f>
        <v>0</v>
      </c>
      <c r="D74" s="40">
        <f>SUBTOTAL(109,Table11[Column4])</f>
        <v>0</v>
      </c>
      <c r="E74" s="40">
        <f>SUBTOTAL(109,Table11[Column5])</f>
        <v>0</v>
      </c>
      <c r="F74" s="40">
        <f>SUBTOTAL(109,Table11[Column6])</f>
        <v>0</v>
      </c>
      <c r="G74" s="40">
        <f>SUBTOTAL(109,Table11[Column7])</f>
        <v>0</v>
      </c>
      <c r="H74" s="40">
        <f>SUBTOTAL(109,Table11[Column8])</f>
        <v>0</v>
      </c>
      <c r="I74" s="40">
        <f>SUBTOTAL(109,Table11[Column9])</f>
        <v>0</v>
      </c>
      <c r="J74" s="40">
        <f>SUBTOTAL(109,Table11[Column10])</f>
        <v>0</v>
      </c>
      <c r="K74" s="40">
        <f>SUBTOTAL(109,Table11[Column11])</f>
        <v>0</v>
      </c>
      <c r="L74" s="40">
        <f>SUBTOTAL(109,Table11[Column12])</f>
        <v>0</v>
      </c>
      <c r="M74" s="40">
        <f>SUBTOTAL(109,Table11[Column13])</f>
        <v>0</v>
      </c>
      <c r="N74" s="40">
        <f>SUBTOTAL(109,Table11[Column14])</f>
        <v>0</v>
      </c>
    </row>
    <row r="75" spans="1:15" s="9" customFormat="1" ht="14.1" customHeight="1" thickBot="1" x14ac:dyDescent="0.25">
      <c r="A75" s="47" t="s">
        <v>63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5" s="1" customFormat="1" ht="14.1" customHeight="1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23">
        <f>SUM(Table12[[Column2]:[Column13]])</f>
        <v>0</v>
      </c>
    </row>
    <row r="77" spans="1:15" s="12" customFormat="1" ht="14.1" customHeight="1" x14ac:dyDescent="0.2">
      <c r="A77" s="42" t="s">
        <v>13</v>
      </c>
      <c r="B77" s="40">
        <f>SUBTOTAL(109,Table12[Column2])</f>
        <v>0</v>
      </c>
      <c r="C77" s="40">
        <f>SUBTOTAL(109,Table12[Column3])</f>
        <v>0</v>
      </c>
      <c r="D77" s="40">
        <f>SUBTOTAL(109,Table12[Column4])</f>
        <v>0</v>
      </c>
      <c r="E77" s="40">
        <f>SUBTOTAL(109,Table12[Column5])</f>
        <v>0</v>
      </c>
      <c r="F77" s="40">
        <f>SUBTOTAL(109,Table12[Column6])</f>
        <v>0</v>
      </c>
      <c r="G77" s="40">
        <f>SUBTOTAL(109,Table12[Column7])</f>
        <v>0</v>
      </c>
      <c r="H77" s="40">
        <f>SUBTOTAL(109,Table12[Column8])</f>
        <v>0</v>
      </c>
      <c r="I77" s="40">
        <f>SUBTOTAL(109,Table12[Column9])</f>
        <v>0</v>
      </c>
      <c r="J77" s="40">
        <f>SUBTOTAL(109,Table12[Column10])</f>
        <v>0</v>
      </c>
      <c r="K77" s="40">
        <f>SUBTOTAL(109,Table12[Column11])</f>
        <v>0</v>
      </c>
      <c r="L77" s="40">
        <f>SUBTOTAL(109,Table12[Column12])</f>
        <v>0</v>
      </c>
      <c r="M77" s="40">
        <f>SUBTOTAL(109,Table12[Column13])</f>
        <v>0</v>
      </c>
      <c r="N77" s="41">
        <f>SUBTOTAL(109,Table12[Column14])</f>
        <v>0</v>
      </c>
    </row>
    <row r="78" spans="1:15" ht="14.1" customHeight="1" x14ac:dyDescent="0.25">
      <c r="O78" s="13"/>
    </row>
  </sheetData>
  <sheetProtection sheet="1" objects="1" scenarios="1" selectLockedCells="1"/>
  <mergeCells count="14">
    <mergeCell ref="A75:N75"/>
    <mergeCell ref="A65:N65"/>
    <mergeCell ref="A56:N56"/>
    <mergeCell ref="A50:N50"/>
    <mergeCell ref="A61:N61"/>
    <mergeCell ref="A14:N14"/>
    <mergeCell ref="A71:N71"/>
    <mergeCell ref="A22:N22"/>
    <mergeCell ref="A29:N29"/>
    <mergeCell ref="A1:N1"/>
    <mergeCell ref="A7:N7"/>
    <mergeCell ref="A37:N37"/>
    <mergeCell ref="A43:N43"/>
    <mergeCell ref="A13:N13"/>
  </mergeCells>
  <phoneticPr fontId="0" type="noConversion"/>
  <conditionalFormatting sqref="B5:N6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scale="95" fitToHeight="0" orientation="landscape" horizontalDpi="200" verticalDpi="200"/>
  <headerFooter alignWithMargins="0">
    <oddFooter>Page &amp;P</oddFooter>
  </headerFooter>
  <ignoredErrors>
    <ignoredError sqref="N15:N16" unlockedFormula="1"/>
    <ignoredError sqref="N30 N38 N44 N51 N57 N62 N66 N23" calculatedColumn="1"/>
  </ignoredErrors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J107" sqref="J107"/>
    </sheetView>
  </sheetViews>
  <sheetFormatPr defaultColWidth="8.85546875" defaultRowHeight="12.75" x14ac:dyDescent="0.2"/>
  <cols>
    <col min="1" max="16384" width="8.85546875" style="27"/>
  </cols>
  <sheetData>
    <row r="1" spans="1:6" ht="21" x14ac:dyDescent="0.2">
      <c r="A1" s="53" t="s">
        <v>64</v>
      </c>
      <c r="B1" s="53"/>
      <c r="C1" s="53"/>
    </row>
    <row r="2" spans="1:6" ht="17.25" x14ac:dyDescent="0.2">
      <c r="A2" s="28"/>
    </row>
    <row r="3" spans="1:6" ht="18.75" x14ac:dyDescent="0.3">
      <c r="A3" s="51" t="s">
        <v>68</v>
      </c>
      <c r="B3" s="51"/>
      <c r="C3" s="51"/>
      <c r="D3" s="51"/>
      <c r="E3" s="45"/>
      <c r="F3" s="43"/>
    </row>
    <row r="4" spans="1:6" ht="18.75" x14ac:dyDescent="0.3">
      <c r="A4" s="51" t="s">
        <v>78</v>
      </c>
      <c r="B4" s="51"/>
      <c r="C4" s="51"/>
      <c r="D4" s="51"/>
      <c r="E4" s="45"/>
      <c r="F4" s="43"/>
    </row>
    <row r="5" spans="1:6" ht="18.75" x14ac:dyDescent="0.3">
      <c r="A5" s="51" t="s">
        <v>79</v>
      </c>
      <c r="B5" s="51"/>
      <c r="C5" s="51"/>
      <c r="D5" s="51"/>
      <c r="E5" s="45"/>
      <c r="F5" s="43"/>
    </row>
    <row r="6" spans="1:6" ht="18.75" x14ac:dyDescent="0.3">
      <c r="A6" s="44"/>
      <c r="B6" s="44"/>
      <c r="C6" s="44"/>
      <c r="D6" s="44"/>
      <c r="E6" s="45"/>
      <c r="F6" s="43"/>
    </row>
    <row r="7" spans="1:6" ht="18.75" x14ac:dyDescent="0.3">
      <c r="A7" s="52" t="s">
        <v>75</v>
      </c>
      <c r="B7" s="52"/>
      <c r="C7" s="52"/>
      <c r="D7" s="45"/>
      <c r="E7" s="45"/>
      <c r="F7" s="43"/>
    </row>
    <row r="8" spans="1:6" ht="18.75" x14ac:dyDescent="0.3">
      <c r="A8" s="44" t="s">
        <v>70</v>
      </c>
      <c r="B8" s="45"/>
      <c r="C8" s="45"/>
      <c r="D8" s="45"/>
      <c r="E8" s="45"/>
      <c r="F8" s="43"/>
    </row>
    <row r="9" spans="1:6" ht="18.75" x14ac:dyDescent="0.3">
      <c r="A9" s="44" t="s">
        <v>76</v>
      </c>
      <c r="B9" s="45"/>
      <c r="C9" s="45"/>
      <c r="D9" s="45"/>
      <c r="E9" s="45"/>
      <c r="F9" s="43"/>
    </row>
    <row r="10" spans="1:6" ht="18.75" x14ac:dyDescent="0.3">
      <c r="A10" s="46"/>
      <c r="B10" s="45"/>
      <c r="C10" s="45"/>
      <c r="D10" s="45"/>
      <c r="E10" s="45"/>
      <c r="F10" s="43"/>
    </row>
    <row r="11" spans="1:6" ht="18.75" x14ac:dyDescent="0.3">
      <c r="A11" s="46"/>
      <c r="B11" s="45"/>
      <c r="C11" s="45"/>
      <c r="D11" s="45"/>
      <c r="E11" s="45"/>
      <c r="F11" s="43"/>
    </row>
    <row r="12" spans="1:6" ht="18.75" x14ac:dyDescent="0.3">
      <c r="A12" s="46"/>
      <c r="B12" s="45"/>
      <c r="C12" s="45"/>
      <c r="D12" s="45"/>
      <c r="E12" s="45"/>
      <c r="F12" s="43"/>
    </row>
    <row r="13" spans="1:6" ht="18.75" x14ac:dyDescent="0.3">
      <c r="A13" s="46"/>
      <c r="B13" s="45"/>
      <c r="C13" s="45"/>
      <c r="D13" s="45"/>
      <c r="E13" s="45"/>
      <c r="F13" s="43"/>
    </row>
    <row r="14" spans="1:6" ht="18.75" x14ac:dyDescent="0.3">
      <c r="A14" s="46"/>
      <c r="B14" s="45"/>
      <c r="C14" s="45"/>
      <c r="D14" s="45"/>
      <c r="E14" s="45"/>
      <c r="F14" s="43"/>
    </row>
    <row r="15" spans="1:6" ht="18.75" x14ac:dyDescent="0.3">
      <c r="A15" s="46"/>
      <c r="B15" s="45"/>
      <c r="C15" s="45"/>
      <c r="D15" s="45"/>
      <c r="E15" s="45"/>
      <c r="F15" s="43"/>
    </row>
    <row r="16" spans="1:6" ht="18.75" x14ac:dyDescent="0.3">
      <c r="A16" s="46"/>
      <c r="B16" s="45"/>
      <c r="C16" s="45"/>
      <c r="D16" s="45"/>
      <c r="E16" s="45"/>
      <c r="F16" s="43"/>
    </row>
    <row r="17" spans="1:6" ht="18.75" x14ac:dyDescent="0.3">
      <c r="A17" s="46"/>
      <c r="B17" s="45"/>
      <c r="C17" s="45"/>
      <c r="D17" s="45"/>
      <c r="E17" s="45"/>
      <c r="F17" s="43"/>
    </row>
    <row r="18" spans="1:6" ht="18.75" x14ac:dyDescent="0.3">
      <c r="A18" s="46"/>
      <c r="B18" s="45"/>
      <c r="C18" s="45"/>
      <c r="D18" s="45"/>
      <c r="E18" s="45"/>
      <c r="F18" s="43"/>
    </row>
    <row r="19" spans="1:6" ht="18.75" x14ac:dyDescent="0.3">
      <c r="A19" s="46"/>
      <c r="B19" s="45"/>
      <c r="C19" s="45"/>
      <c r="D19" s="45"/>
      <c r="E19" s="45"/>
      <c r="F19" s="43"/>
    </row>
    <row r="20" spans="1:6" ht="18.75" x14ac:dyDescent="0.3">
      <c r="A20" s="46"/>
      <c r="B20" s="45"/>
      <c r="C20" s="45"/>
      <c r="D20" s="45"/>
      <c r="E20" s="45"/>
      <c r="F20" s="43"/>
    </row>
    <row r="21" spans="1:6" ht="18.75" x14ac:dyDescent="0.3">
      <c r="A21" s="46"/>
      <c r="B21" s="45"/>
      <c r="C21" s="45"/>
      <c r="D21" s="45"/>
      <c r="E21" s="45"/>
      <c r="F21" s="43"/>
    </row>
    <row r="22" spans="1:6" ht="18.75" x14ac:dyDescent="0.3">
      <c r="A22" s="52" t="s">
        <v>69</v>
      </c>
      <c r="B22" s="52"/>
      <c r="C22" s="52"/>
      <c r="D22" s="45"/>
      <c r="E22" s="45"/>
      <c r="F22" s="43"/>
    </row>
    <row r="23" spans="1:6" ht="21" x14ac:dyDescent="0.3">
      <c r="A23" s="44" t="s">
        <v>65</v>
      </c>
      <c r="B23" s="45"/>
      <c r="C23" s="45"/>
      <c r="D23" s="45"/>
      <c r="E23" s="45"/>
      <c r="F23" s="43"/>
    </row>
    <row r="24" spans="1:6" ht="18.75" x14ac:dyDescent="0.3">
      <c r="A24" s="44" t="s">
        <v>77</v>
      </c>
      <c r="B24" s="45"/>
      <c r="C24" s="45"/>
      <c r="D24" s="45"/>
      <c r="E24" s="45"/>
      <c r="F24" s="43"/>
    </row>
    <row r="25" spans="1:6" ht="15.75" x14ac:dyDescent="0.2">
      <c r="A25" s="29"/>
    </row>
    <row r="26" spans="1:6" ht="15.75" x14ac:dyDescent="0.2">
      <c r="A26" s="29"/>
    </row>
    <row r="27" spans="1:6" ht="15.75" x14ac:dyDescent="0.2">
      <c r="A27" s="29"/>
    </row>
    <row r="28" spans="1:6" ht="15.75" x14ac:dyDescent="0.2">
      <c r="A28" s="29"/>
    </row>
    <row r="29" spans="1:6" ht="15.75" x14ac:dyDescent="0.2">
      <c r="A29" s="29"/>
    </row>
    <row r="30" spans="1:6" ht="15.75" x14ac:dyDescent="0.2">
      <c r="A30" s="29"/>
    </row>
    <row r="31" spans="1:6" ht="15.75" x14ac:dyDescent="0.2">
      <c r="A31" s="29"/>
    </row>
    <row r="32" spans="1:6" ht="15.75" x14ac:dyDescent="0.2">
      <c r="A32" s="29"/>
    </row>
    <row r="33" spans="1:7" ht="15.75" x14ac:dyDescent="0.2">
      <c r="A33" s="29"/>
    </row>
    <row r="34" spans="1:7" ht="15.75" x14ac:dyDescent="0.2">
      <c r="A34" s="29"/>
    </row>
    <row r="35" spans="1:7" x14ac:dyDescent="0.2">
      <c r="A35" s="31"/>
    </row>
    <row r="36" spans="1:7" ht="15.75" x14ac:dyDescent="0.2">
      <c r="A36" s="30"/>
    </row>
    <row r="37" spans="1:7" ht="15.75" x14ac:dyDescent="0.2">
      <c r="A37" s="30"/>
    </row>
    <row r="38" spans="1:7" ht="15.75" x14ac:dyDescent="0.2">
      <c r="A38" s="30"/>
    </row>
    <row r="39" spans="1:7" ht="15.75" x14ac:dyDescent="0.2">
      <c r="A39" s="30"/>
    </row>
    <row r="40" spans="1:7" ht="18.75" x14ac:dyDescent="0.3">
      <c r="A40" s="52" t="s">
        <v>66</v>
      </c>
      <c r="B40" s="52"/>
      <c r="C40" s="52"/>
      <c r="D40" s="45"/>
      <c r="E40" s="45"/>
      <c r="F40" s="45"/>
      <c r="G40" s="45"/>
    </row>
    <row r="41" spans="1:7" ht="18.75" x14ac:dyDescent="0.3">
      <c r="A41" s="44" t="s">
        <v>67</v>
      </c>
      <c r="B41" s="45"/>
      <c r="C41" s="45"/>
      <c r="D41" s="45"/>
      <c r="E41" s="45"/>
      <c r="F41" s="45"/>
      <c r="G41" s="45"/>
    </row>
    <row r="42" spans="1:7" ht="18.75" x14ac:dyDescent="0.3">
      <c r="A42" s="44" t="s">
        <v>77</v>
      </c>
      <c r="B42" s="45"/>
      <c r="C42" s="45"/>
      <c r="D42" s="45"/>
      <c r="E42" s="45"/>
      <c r="F42" s="45"/>
      <c r="G42" s="45"/>
    </row>
    <row r="43" spans="1:7" x14ac:dyDescent="0.2">
      <c r="A43" s="31"/>
    </row>
    <row r="44" spans="1:7" ht="15.75" x14ac:dyDescent="0.2">
      <c r="A44" s="32"/>
    </row>
    <row r="45" spans="1:7" ht="15.75" x14ac:dyDescent="0.2">
      <c r="A45" s="32"/>
    </row>
    <row r="46" spans="1:7" ht="15.75" x14ac:dyDescent="0.2">
      <c r="A46" s="33"/>
    </row>
    <row r="47" spans="1:7" ht="15.75" x14ac:dyDescent="0.2">
      <c r="A47" s="32"/>
    </row>
    <row r="60" spans="1:3" ht="18.75" x14ac:dyDescent="0.2">
      <c r="A60" s="52" t="s">
        <v>71</v>
      </c>
      <c r="B60" s="52"/>
      <c r="C60" s="52"/>
    </row>
    <row r="61" spans="1:3" ht="18.75" x14ac:dyDescent="0.2">
      <c r="A61" s="44" t="s">
        <v>72</v>
      </c>
    </row>
    <row r="62" spans="1:3" ht="18.75" x14ac:dyDescent="0.2">
      <c r="A62" s="44" t="s">
        <v>77</v>
      </c>
    </row>
    <row r="82" spans="1:2" ht="18.75" x14ac:dyDescent="0.2">
      <c r="A82" s="52" t="s">
        <v>73</v>
      </c>
      <c r="B82" s="52"/>
    </row>
    <row r="83" spans="1:2" ht="18.75" x14ac:dyDescent="0.2">
      <c r="A83" s="44" t="s">
        <v>74</v>
      </c>
    </row>
    <row r="84" spans="1:2" ht="18.75" x14ac:dyDescent="0.2">
      <c r="A84" s="44" t="s">
        <v>77</v>
      </c>
    </row>
  </sheetData>
  <mergeCells count="9">
    <mergeCell ref="A40:C40"/>
    <mergeCell ref="A60:C60"/>
    <mergeCell ref="A82:B82"/>
    <mergeCell ref="A3:D3"/>
    <mergeCell ref="A4:D4"/>
    <mergeCell ref="A5:D5"/>
    <mergeCell ref="A7:C7"/>
    <mergeCell ref="A1:C1"/>
    <mergeCell ref="A22:C22"/>
  </mergeCells>
  <hyperlinks>
    <hyperlink ref="A4" r:id="rId1" display="mailto:info@cc.com.mt"/>
    <hyperlink ref="A4:D4" r:id="rId2" display="Email: info@cc.com.mt"/>
    <hyperlink ref="A5:D5" r:id="rId3" display="Sito web: www.cc.com.mt"/>
  </hyperlinks>
  <pageMargins left="0.7" right="0.7" top="0.75" bottom="0.75" header="0.3" footer="0.3"/>
  <pageSetup paperSize="9" orientation="portrait" r:id="rId4"/>
  <drawing r:id="rId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9F6E8E-C6A0-4A0E-BBE2-922A6B0F34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personale</vt:lpstr>
      <vt:lpstr>Contatta CC</vt:lpstr>
      <vt:lpstr>'Budget personale'!Print_Titles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/>
  <cp:lastModifiedBy/>
  <dcterms:created xsi:type="dcterms:W3CDTF">2013-11-27T13:39:21Z</dcterms:created>
  <dcterms:modified xsi:type="dcterms:W3CDTF">2017-07-27T08:58:41Z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TC101885149990</vt:lpwstr>
  </property>
</Properties>
</file>