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19200" windowHeight="12735" activeTab="1"/>
  </bookViews>
  <sheets>
    <sheet name="Personal budget" sheetId="1" r:id="rId1"/>
    <sheet name="Contact CC" sheetId="2" r:id="rId2"/>
  </sheets>
  <definedNames>
    <definedName name="_xlnm.Print_Titles" localSheetId="0">'Personal budget'!$3:$3</definedName>
  </definedNames>
  <calcPr calcId="152511" concurrentCalc="0"/>
  <webPublishing codePage="1252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2" i="1" l="1"/>
  <c r="N53" i="1"/>
  <c r="N54" i="1"/>
  <c r="N72" i="1"/>
  <c r="N73" i="1"/>
  <c r="N67" i="1"/>
  <c r="N68" i="1"/>
  <c r="N69" i="1"/>
  <c r="N63" i="1"/>
  <c r="N58" i="1"/>
  <c r="N59" i="1"/>
  <c r="N45" i="1"/>
  <c r="N46" i="1"/>
  <c r="N47" i="1"/>
  <c r="N48" i="1"/>
  <c r="N24" i="1"/>
  <c r="N25" i="1"/>
  <c r="N26" i="1"/>
  <c r="N27" i="1"/>
  <c r="N31" i="1"/>
  <c r="N32" i="1"/>
  <c r="N33" i="1"/>
  <c r="N34" i="1"/>
  <c r="N35" i="1"/>
  <c r="N39" i="1"/>
  <c r="N40" i="1"/>
  <c r="N41" i="1"/>
  <c r="N76" i="1"/>
  <c r="N77" i="1"/>
  <c r="N66" i="1"/>
  <c r="N62" i="1"/>
  <c r="N57" i="1"/>
  <c r="N51" i="1"/>
  <c r="N44" i="1"/>
  <c r="N38" i="1"/>
  <c r="N30" i="1"/>
  <c r="N15" i="1"/>
  <c r="N16" i="1"/>
  <c r="N17" i="1"/>
  <c r="N18" i="1"/>
  <c r="N19" i="1"/>
  <c r="N20" i="1"/>
  <c r="N8" i="1"/>
  <c r="N9" i="1"/>
  <c r="N10" i="1"/>
  <c r="N23" i="1"/>
  <c r="C74" i="1"/>
  <c r="D74" i="1"/>
  <c r="E74" i="1"/>
  <c r="F74" i="1"/>
  <c r="G74" i="1"/>
  <c r="H74" i="1"/>
  <c r="I74" i="1"/>
  <c r="J74" i="1"/>
  <c r="K74" i="1"/>
  <c r="L74" i="1"/>
  <c r="M74" i="1"/>
  <c r="B74" i="1"/>
  <c r="I70" i="1"/>
  <c r="J70" i="1"/>
  <c r="K70" i="1"/>
  <c r="L70" i="1"/>
  <c r="M70" i="1"/>
  <c r="H70" i="1"/>
  <c r="G70" i="1"/>
  <c r="F70" i="1"/>
  <c r="E70" i="1"/>
  <c r="D70" i="1"/>
  <c r="C70" i="1"/>
  <c r="B70" i="1"/>
  <c r="M64" i="1"/>
  <c r="L64" i="1"/>
  <c r="K64" i="1"/>
  <c r="J64" i="1"/>
  <c r="I64" i="1"/>
  <c r="H64" i="1"/>
  <c r="G64" i="1"/>
  <c r="F64" i="1"/>
  <c r="E64" i="1"/>
  <c r="D64" i="1"/>
  <c r="C64" i="1"/>
  <c r="B64" i="1"/>
  <c r="M60" i="1"/>
  <c r="L60" i="1"/>
  <c r="K60" i="1"/>
  <c r="J60" i="1"/>
  <c r="I60" i="1"/>
  <c r="H60" i="1"/>
  <c r="G60" i="1"/>
  <c r="F60" i="1"/>
  <c r="E60" i="1"/>
  <c r="D60" i="1"/>
  <c r="C60" i="1"/>
  <c r="B60" i="1"/>
  <c r="M55" i="1"/>
  <c r="L55" i="1"/>
  <c r="K55" i="1"/>
  <c r="J55" i="1"/>
  <c r="I55" i="1"/>
  <c r="H55" i="1"/>
  <c r="G55" i="1"/>
  <c r="F55" i="1"/>
  <c r="E55" i="1"/>
  <c r="D55" i="1"/>
  <c r="C55" i="1"/>
  <c r="B55" i="1"/>
  <c r="B49" i="1"/>
  <c r="C49" i="1"/>
  <c r="D49" i="1"/>
  <c r="E49" i="1"/>
  <c r="F49" i="1"/>
  <c r="G49" i="1"/>
  <c r="H49" i="1"/>
  <c r="I49" i="1"/>
  <c r="J49" i="1"/>
  <c r="K49" i="1"/>
  <c r="L49" i="1"/>
  <c r="M49" i="1"/>
  <c r="M42" i="1"/>
  <c r="L42" i="1"/>
  <c r="K42" i="1"/>
  <c r="J42" i="1"/>
  <c r="I42" i="1"/>
  <c r="H42" i="1"/>
  <c r="G42" i="1"/>
  <c r="F42" i="1"/>
  <c r="E42" i="1"/>
  <c r="D42" i="1"/>
  <c r="C42" i="1"/>
  <c r="B42" i="1"/>
  <c r="M36" i="1"/>
  <c r="L36" i="1"/>
  <c r="K36" i="1"/>
  <c r="J36" i="1"/>
  <c r="I36" i="1"/>
  <c r="H36" i="1"/>
  <c r="G36" i="1"/>
  <c r="F36" i="1"/>
  <c r="E36" i="1"/>
  <c r="D36" i="1"/>
  <c r="C36" i="1"/>
  <c r="B36" i="1"/>
  <c r="M28" i="1"/>
  <c r="L28" i="1"/>
  <c r="K28" i="1"/>
  <c r="J28" i="1"/>
  <c r="I28" i="1"/>
  <c r="H28" i="1"/>
  <c r="G28" i="1"/>
  <c r="F28" i="1"/>
  <c r="E28" i="1"/>
  <c r="D28" i="1"/>
  <c r="C28" i="1"/>
  <c r="B28" i="1"/>
  <c r="M21" i="1"/>
  <c r="L21" i="1"/>
  <c r="K21" i="1"/>
  <c r="J21" i="1"/>
  <c r="I21" i="1"/>
  <c r="H21" i="1"/>
  <c r="G21" i="1"/>
  <c r="F21" i="1"/>
  <c r="E21" i="1"/>
  <c r="D21" i="1"/>
  <c r="C21" i="1"/>
  <c r="B21" i="1"/>
  <c r="M11" i="1"/>
  <c r="L11" i="1"/>
  <c r="K11" i="1"/>
  <c r="J11" i="1"/>
  <c r="I11" i="1"/>
  <c r="H11" i="1"/>
  <c r="G11" i="1"/>
  <c r="F11" i="1"/>
  <c r="E11" i="1"/>
  <c r="D11" i="1"/>
  <c r="C11" i="1"/>
  <c r="B11" i="1"/>
  <c r="M77" i="1"/>
  <c r="L77" i="1"/>
  <c r="K77" i="1"/>
  <c r="J77" i="1"/>
  <c r="I77" i="1"/>
  <c r="H77" i="1"/>
  <c r="G77" i="1"/>
  <c r="F77" i="1"/>
  <c r="E77" i="1"/>
  <c r="D77" i="1"/>
  <c r="C77" i="1"/>
  <c r="B77" i="1"/>
  <c r="N70" i="1"/>
  <c r="N55" i="1"/>
  <c r="N60" i="1"/>
  <c r="N36" i="1"/>
  <c r="N64" i="1"/>
  <c r="N74" i="1"/>
  <c r="N49" i="1"/>
  <c r="M4" i="1"/>
  <c r="M5" i="1"/>
  <c r="L4" i="1"/>
  <c r="L5" i="1"/>
  <c r="K4" i="1"/>
  <c r="K5" i="1"/>
  <c r="J4" i="1"/>
  <c r="J5" i="1"/>
  <c r="I4" i="1"/>
  <c r="I5" i="1"/>
  <c r="H4" i="1"/>
  <c r="H5" i="1"/>
  <c r="G4" i="1"/>
  <c r="G5" i="1"/>
  <c r="F4" i="1"/>
  <c r="F5" i="1"/>
  <c r="E4" i="1"/>
  <c r="E5" i="1"/>
  <c r="D4" i="1"/>
  <c r="D5" i="1"/>
  <c r="C4" i="1"/>
  <c r="C5" i="1"/>
  <c r="B4" i="1"/>
  <c r="B5" i="1"/>
  <c r="N5" i="1"/>
  <c r="N4" i="1"/>
  <c r="N11" i="1"/>
  <c r="N42" i="1"/>
  <c r="N21" i="1"/>
  <c r="N28" i="1"/>
</calcChain>
</file>

<file path=xl/sharedStrings.xml><?xml version="1.0" encoding="utf-8"?>
<sst xmlns="http://schemas.openxmlformats.org/spreadsheetml/2006/main" count="102" uniqueCount="80">
  <si>
    <t>Credit card payments</t>
  </si>
  <si>
    <t>Misc. payments</t>
  </si>
  <si>
    <t>Gifts</t>
  </si>
  <si>
    <t>Clothing</t>
  </si>
  <si>
    <t>Personal</t>
  </si>
  <si>
    <t>Sports equipment</t>
  </si>
  <si>
    <t>Plane fare</t>
  </si>
  <si>
    <t>Prescriptions</t>
  </si>
  <si>
    <t>Insurance</t>
  </si>
  <si>
    <t>Health</t>
  </si>
  <si>
    <t>Entertainment</t>
  </si>
  <si>
    <t>Dining out</t>
  </si>
  <si>
    <t>Child care</t>
  </si>
  <si>
    <t xml:space="preserve">Groceries </t>
  </si>
  <si>
    <t>Daily living</t>
  </si>
  <si>
    <t>Home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</si>
  <si>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</si>
  <si>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</si>
  <si>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</si>
  <si>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</si>
  <si>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</si>
  <si>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</si>
  <si>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</si>
  <si>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</si>
  <si>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</si>
  <si>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</si>
  <si>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</si>
  <si>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</si>
  <si>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Year</t>
  </si>
  <si>
    <t>Transportation</t>
  </si>
  <si>
    <t>Parking</t>
  </si>
  <si>
    <t>Public transportation</t>
  </si>
  <si>
    <t>Home telephone</t>
  </si>
  <si>
    <t>Dues/subscriptions</t>
  </si>
  <si>
    <t>Financial obligations</t>
  </si>
  <si>
    <t>Other obligations</t>
  </si>
  <si>
    <t>Total expenses</t>
  </si>
  <si>
    <t>Total</t>
  </si>
  <si>
    <t>Income</t>
  </si>
  <si>
    <t>Expenses</t>
  </si>
  <si>
    <t>Other</t>
  </si>
  <si>
    <t>Personal Budget</t>
  </si>
  <si>
    <t>Loan</t>
  </si>
  <si>
    <t>Mobile Bills</t>
  </si>
  <si>
    <t>Contact Details</t>
  </si>
  <si>
    <t>Valletta Head Office</t>
  </si>
  <si>
    <t>Qormi Branch</t>
  </si>
  <si>
    <t>Address: Warner Complex, Victory Street, Qormi, Malta.</t>
  </si>
  <si>
    <t>Salary</t>
  </si>
  <si>
    <t>Interest / Dividends</t>
  </si>
  <si>
    <t>Gym membership</t>
  </si>
  <si>
    <t>Health Insurance</t>
  </si>
  <si>
    <t>Pharmacy goods</t>
  </si>
  <si>
    <t>Restaurants</t>
  </si>
  <si>
    <t>Internet</t>
  </si>
  <si>
    <t>Accommodation</t>
  </si>
  <si>
    <t>Spending Money</t>
  </si>
  <si>
    <t>Sport / Recreation</t>
  </si>
  <si>
    <t>Membership Fees</t>
  </si>
  <si>
    <t>Magazines etc.</t>
  </si>
  <si>
    <t>Salon / Barber</t>
  </si>
  <si>
    <t>Fuel</t>
  </si>
  <si>
    <t>House cleaning</t>
  </si>
  <si>
    <t>Electricity &amp; Water Bills</t>
  </si>
  <si>
    <t>Gas</t>
  </si>
  <si>
    <t>Service &amp; Repairs</t>
  </si>
  <si>
    <t>TV subscription</t>
  </si>
  <si>
    <t>Holidays</t>
  </si>
  <si>
    <r>
      <rPr>
        <b/>
        <sz val="14"/>
        <color rgb="FF002060"/>
        <rFont val="Calibri"/>
        <family val="2"/>
      </rPr>
      <t>Phone:</t>
    </r>
    <r>
      <rPr>
        <sz val="14"/>
        <color rgb="FF404040"/>
        <rFont val="Calibri"/>
        <family val="2"/>
      </rPr>
      <t xml:space="preserve"> 00356 25 688 688</t>
    </r>
  </si>
  <si>
    <r>
      <rPr>
        <b/>
        <sz val="14"/>
        <color rgb="FF002060"/>
        <rFont val="Corbel"/>
        <family val="2"/>
        <scheme val="minor"/>
      </rPr>
      <t>Email:</t>
    </r>
    <r>
      <rPr>
        <u/>
        <sz val="14"/>
        <color rgb="FF0046D2"/>
        <rFont val="Corbel"/>
        <family val="2"/>
        <scheme val="minor"/>
      </rPr>
      <t xml:space="preserve"> info@cc.com.mt</t>
    </r>
  </si>
  <si>
    <r>
      <rPr>
        <b/>
        <sz val="14"/>
        <color rgb="FF002060"/>
        <rFont val="Corbel"/>
        <family val="2"/>
        <scheme val="minor"/>
      </rPr>
      <t>Website:</t>
    </r>
    <r>
      <rPr>
        <sz val="14"/>
        <color rgb="FF0046D2"/>
        <rFont val="Corbel"/>
        <family val="2"/>
        <scheme val="minor"/>
      </rPr>
      <t xml:space="preserve"> www.cc.com.mt</t>
    </r>
  </si>
  <si>
    <r>
      <t>Address: 5</t>
    </r>
    <r>
      <rPr>
        <vertAlign val="superscript"/>
        <sz val="14"/>
        <color rgb="FF404040"/>
        <rFont val="Calibri"/>
        <family val="2"/>
      </rPr>
      <t>th</t>
    </r>
    <r>
      <rPr>
        <sz val="14"/>
        <color rgb="FF404040"/>
        <rFont val="Calibri"/>
        <family val="2"/>
      </rPr>
      <t xml:space="preserve"> Floor, Valletta Buildings, South Street, Valletta.</t>
    </r>
  </si>
  <si>
    <t>Cash short/ extra</t>
  </si>
  <si>
    <t>Opening Hours: Monday – Friday 08:30 – 19.00| Sat 09:00 – 13:00</t>
  </si>
  <si>
    <t>Opening Hours: Mon – Friday 08:30 - 19.00</t>
  </si>
  <si>
    <t>Sliema  Branch</t>
  </si>
  <si>
    <t>Opening Hours: Monday – Friday 08:30 – 19:00 | Sat 09:00 – 13:00</t>
  </si>
  <si>
    <t>Fgura  Branch</t>
  </si>
  <si>
    <t xml:space="preserve">Address: 252, Hompesch Road, Fgura, Malta. </t>
  </si>
  <si>
    <t xml:space="preserve">Address: 116A, Tower Road, Sliema, Malta.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</si>
</sst>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€&quot;#,##0"/>
    <numFmt numFmtId="166" formatCode="\$#,##0"/>
  </numFmts>
  <fonts count="22" x14ac:knownFonts="1">
    <font>
      <sz val="10"/>
      <name val="Corbel"/>
      <family val="2"/>
      <scheme val="minor"/>
    </font>
    <font>
      <b/>
      <sz val="8"/>
      <color theme="0"/>
      <name val="Corbel"/>
      <family val="2"/>
      <scheme val="minor"/>
    </font>
    <font>
      <b/>
      <sz val="10"/>
      <color theme="0"/>
      <name val="Corbel"/>
      <family val="1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rgb="FFFF0000"/>
      <name val="Corbel"/>
      <family val="2"/>
      <scheme val="minor"/>
    </font>
    <font>
      <b/>
      <sz val="13"/>
      <color rgb="FF5B8AD7"/>
      <name val="Calibri"/>
      <family val="2"/>
    </font>
    <font>
      <sz val="12"/>
      <color rgb="FF3B3838"/>
      <name val="Calibri"/>
      <family val="2"/>
    </font>
    <font>
      <sz val="12"/>
      <color rgb="FF404040"/>
      <name val="Calibri"/>
      <family val="2"/>
    </font>
    <font>
      <b/>
      <sz val="12"/>
      <color rgb="FF002060"/>
      <name val="Calibri"/>
      <family val="2"/>
    </font>
    <font>
      <u/>
      <sz val="10"/>
      <color theme="10"/>
      <name val="Corbel"/>
      <family val="2"/>
      <scheme val="minor"/>
    </font>
    <font>
      <sz val="20"/>
      <color rgb="FF002060"/>
      <name val="Calibri"/>
      <family val="2"/>
    </font>
    <font>
      <sz val="12"/>
      <color rgb="FFFF0000"/>
      <name val="Corbel"/>
      <family val="2"/>
      <scheme val="minor"/>
    </font>
    <font>
      <b/>
      <sz val="16"/>
      <color rgb="FF5B8AD7"/>
      <name val="Calibri"/>
    </font>
    <font>
      <sz val="14"/>
      <color rgb="FF404040"/>
      <name val="Calibri"/>
      <family val="2"/>
    </font>
    <font>
      <b/>
      <sz val="14"/>
      <color rgb="FF002060"/>
      <name val="Calibri"/>
      <family val="2"/>
    </font>
    <font>
      <sz val="14"/>
      <color rgb="FFFF0000"/>
      <name val="Corbel"/>
      <family val="2"/>
      <scheme val="minor"/>
    </font>
    <font>
      <u/>
      <sz val="14"/>
      <color rgb="FF0046D2"/>
      <name val="Corbel"/>
      <family val="2"/>
      <scheme val="minor"/>
    </font>
    <font>
      <b/>
      <sz val="14"/>
      <color rgb="FF002060"/>
      <name val="Corbel"/>
      <family val="2"/>
      <scheme val="minor"/>
    </font>
    <font>
      <sz val="14"/>
      <color rgb="FF0046D2"/>
      <name val="Corbel"/>
      <family val="2"/>
      <scheme val="minor"/>
    </font>
    <font>
      <vertAlign val="superscript"/>
      <sz val="14"/>
      <color rgb="FF40404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6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6" tint="0.59996337778862885"/>
      </right>
      <top style="medium">
        <color theme="0"/>
      </top>
      <bottom/>
      <diagonal/>
    </border>
    <border>
      <left style="thin">
        <color theme="6" tint="0.59996337778862885"/>
      </left>
      <right style="thin">
        <color theme="6" tint="0.59996337778862885"/>
      </right>
      <top style="medium">
        <color theme="0"/>
      </top>
      <bottom/>
      <diagonal/>
    </border>
    <border>
      <left style="thin">
        <color theme="6" tint="0.59996337778862885"/>
      </left>
      <right/>
      <top style="medium">
        <color theme="0"/>
      </top>
      <bottom/>
      <diagonal/>
    </border>
    <border>
      <left/>
      <right style="thin">
        <color theme="6" tint="0.59996337778862885"/>
      </right>
      <top/>
      <bottom/>
      <diagonal/>
    </border>
    <border>
      <left style="thin">
        <color theme="6" tint="0.59996337778862885"/>
      </left>
      <right style="thin">
        <color theme="6" tint="0.59996337778862885"/>
      </right>
      <top/>
      <bottom/>
      <diagonal/>
    </border>
    <border>
      <left style="thin">
        <color theme="6" tint="0.59996337778862885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</borders>
  <cellStyleXfs count="4">
    <xf numFmtId="0" fontId="0" fillId="0" borderId="0"/>
    <xf numFmtId="0" fontId="2" fillId="4" borderId="1">
      <alignment horizontal="left" vertical="center"/>
      <protection locked="0" hidden="1"/>
    </xf>
    <xf numFmtId="40" fontId="1" fillId="3" borderId="1">
      <alignment horizontal="centerContinuous" vertical="center"/>
    </xf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12" xfId="0" applyFont="1" applyFill="1" applyBorder="1" applyAlignment="1" applyProtection="1">
      <alignment vertical="center"/>
      <protection locked="0" hidden="1"/>
    </xf>
    <xf numFmtId="0" fontId="4" fillId="2" borderId="9" xfId="0" applyFont="1" applyFill="1" applyBorder="1" applyAlignment="1" applyProtection="1">
      <alignment vertical="center"/>
      <protection locked="0" hidden="1"/>
    </xf>
    <xf numFmtId="0" fontId="4" fillId="0" borderId="3" xfId="0" applyFont="1" applyFill="1" applyBorder="1" applyAlignment="1" applyProtection="1">
      <alignment vertical="center" wrapText="1"/>
      <protection locked="0" hidden="1"/>
    </xf>
    <xf numFmtId="0" fontId="4" fillId="0" borderId="6" xfId="0" applyFont="1" applyFill="1" applyBorder="1" applyAlignment="1" applyProtection="1">
      <alignment vertical="center" wrapText="1"/>
      <protection locked="0" hidden="1"/>
    </xf>
    <xf numFmtId="164" fontId="4" fillId="0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vertical="center" wrapText="1"/>
      <protection locked="0" hidden="1"/>
    </xf>
    <xf numFmtId="164" fontId="4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165" fontId="4" fillId="5" borderId="13" xfId="0" applyNumberFormat="1" applyFont="1" applyFill="1" applyBorder="1" applyAlignment="1" applyProtection="1">
      <alignment vertical="center"/>
      <protection hidden="1"/>
    </xf>
    <xf numFmtId="165" fontId="4" fillId="5" borderId="14" xfId="0" applyNumberFormat="1" applyFont="1" applyFill="1" applyBorder="1" applyAlignment="1" applyProtection="1">
      <alignment vertical="center"/>
      <protection hidden="1"/>
    </xf>
    <xf numFmtId="165" fontId="4" fillId="2" borderId="10" xfId="0" applyNumberFormat="1" applyFont="1" applyFill="1" applyBorder="1" applyAlignment="1" applyProtection="1">
      <protection hidden="1"/>
    </xf>
    <xf numFmtId="165" fontId="4" fillId="2" borderId="11" xfId="0" applyNumberFormat="1" applyFont="1" applyFill="1" applyBorder="1" applyAlignment="1" applyProtection="1">
      <protection hidden="1"/>
    </xf>
    <xf numFmtId="165" fontId="4" fillId="0" borderId="5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0" fontId="3" fillId="7" borderId="1" xfId="2" applyNumberFormat="1" applyFont="1" applyFill="1" applyAlignment="1">
      <alignment horizontal="centerContinuous" vertical="center"/>
    </xf>
    <xf numFmtId="0" fontId="4" fillId="8" borderId="0" xfId="0" applyFont="1" applyFill="1" applyBorder="1" applyAlignment="1">
      <alignment vertical="center"/>
    </xf>
    <xf numFmtId="165" fontId="4" fillId="8" borderId="0" xfId="0" applyNumberFormat="1" applyFont="1" applyFill="1" applyBorder="1" applyAlignment="1">
      <alignment vertical="center"/>
    </xf>
    <xf numFmtId="0" fontId="6" fillId="6" borderId="0" xfId="0" applyFont="1" applyFill="1"/>
    <xf numFmtId="0" fontId="7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4" fillId="2" borderId="0" xfId="0" applyFont="1" applyFill="1" applyBorder="1" applyAlignment="1" applyProtection="1">
      <alignment vertical="center"/>
      <protection locked="0" hidden="1"/>
    </xf>
    <xf numFmtId="165" fontId="4" fillId="2" borderId="0" xfId="0" applyNumberFormat="1" applyFont="1" applyFill="1" applyBorder="1" applyAlignment="1" applyProtection="1">
      <protection hidden="1"/>
    </xf>
    <xf numFmtId="165" fontId="4" fillId="0" borderId="4" xfId="0" applyNumberFormat="1" applyFont="1" applyFill="1" applyBorder="1" applyAlignment="1" applyProtection="1">
      <alignment vertical="center"/>
      <protection locked="0" hidden="1"/>
    </xf>
    <xf numFmtId="165" fontId="4" fillId="0" borderId="7" xfId="0" applyNumberFormat="1" applyFont="1" applyFill="1" applyBorder="1" applyAlignment="1" applyProtection="1">
      <alignment vertical="center"/>
      <protection locked="0" hidden="1"/>
    </xf>
    <xf numFmtId="166" fontId="4" fillId="0" borderId="0" xfId="0" applyNumberFormat="1" applyFont="1" applyFill="1" applyBorder="1" applyAlignment="1">
      <alignment vertical="center" wrapText="1"/>
    </xf>
    <xf numFmtId="164" fontId="4" fillId="11" borderId="0" xfId="0" applyNumberFormat="1" applyFont="1" applyFill="1" applyBorder="1" applyAlignment="1">
      <alignment vertical="center"/>
    </xf>
    <xf numFmtId="165" fontId="4" fillId="11" borderId="0" xfId="0" applyNumberFormat="1" applyFont="1" applyFill="1" applyBorder="1" applyAlignment="1">
      <alignment vertical="center"/>
    </xf>
    <xf numFmtId="165" fontId="5" fillId="11" borderId="0" xfId="0" applyNumberFormat="1" applyFont="1" applyFill="1" applyBorder="1" applyAlignment="1">
      <alignment vertical="center"/>
    </xf>
    <xf numFmtId="0" fontId="4" fillId="11" borderId="0" xfId="0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13" fillId="6" borderId="0" xfId="0" applyFont="1" applyFill="1"/>
    <xf numFmtId="0" fontId="15" fillId="6" borderId="0" xfId="0" applyFont="1" applyFill="1" applyAlignment="1">
      <alignment vertical="center"/>
    </xf>
    <xf numFmtId="0" fontId="17" fillId="6" borderId="0" xfId="0" applyFont="1" applyFill="1"/>
    <xf numFmtId="0" fontId="18" fillId="6" borderId="0" xfId="3" applyFont="1" applyFill="1" applyAlignment="1">
      <alignment vertical="center"/>
    </xf>
    <xf numFmtId="0" fontId="20" fillId="6" borderId="0" xfId="3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3" fillId="10" borderId="1" xfId="1" applyFont="1" applyFill="1">
      <alignment horizontal="left" vertical="center"/>
      <protection locked="0" hidden="1"/>
    </xf>
    <xf numFmtId="0" fontId="12" fillId="2" borderId="1" xfId="0" applyFont="1" applyFill="1" applyBorder="1" applyAlignment="1" applyProtection="1">
      <alignment horizontal="left" vertical="center"/>
      <protection locked="0" hidden="1"/>
    </xf>
    <xf numFmtId="0" fontId="3" fillId="8" borderId="2" xfId="0" applyFont="1" applyFill="1" applyBorder="1" applyAlignment="1" applyProtection="1">
      <alignment horizontal="left" vertical="center"/>
      <protection locked="0" hidden="1"/>
    </xf>
    <xf numFmtId="0" fontId="3" fillId="9" borderId="1" xfId="0" applyFont="1" applyFill="1" applyBorder="1" applyAlignment="1" applyProtection="1">
      <alignment horizontal="left" vertical="center"/>
      <protection locked="0" hidden="1"/>
    </xf>
  </cellXfs>
  <cellStyles count="4">
    <cellStyle name="Category" xfId="1"/>
    <cellStyle name="Hyperlink" xfId="3" builtinId="8"/>
    <cellStyle name="Month" xfId="2"/>
    <cellStyle name="Normal" xfId="0" builtinId="0" customBuiltin="1"/>
  </cellStyles>
  <dxfs count="55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1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&quot;$&quot;#,##0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8" formatCode="\$#,##0.00"/>
      <fill>
        <patternFill patternType="solid">
          <fgColor indexed="64"/>
          <bgColor theme="0" tint="-0.34998626667073579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&quot;€&quot;#,##0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right style="thin">
          <color indexed="64"/>
        </right>
        <top/>
        <bottom/>
      </border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numFmt numFmtId="167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  <border diagonalUp="0" diagonalDown="0">
        <vertical style="thin">
          <color theme="6" tint="0.59996337778862885"/>
        </vertical>
      </border>
    </dxf>
    <dxf>
      <fill>
        <patternFill>
          <bgColor theme="7" tint="0.79998168889431442"/>
        </patternFill>
      </fill>
      <border diagonalUp="0" diagonalDown="0">
        <vertical style="thin">
          <color theme="6" tint="0.59996337778862885"/>
        </vertical>
      </border>
    </dxf>
    <dxf>
      <font>
        <sz val="8"/>
      </font>
      <fill>
        <patternFill>
          <bgColor theme="7" tint="0.39994506668294322"/>
        </patternFill>
      </fill>
      <border diagonalUp="0" diagonalDown="0">
        <left/>
        <right/>
        <bottom style="medium">
          <color theme="0"/>
        </bottom>
        <vertical style="thin">
          <color theme="0"/>
        </vertical>
      </border>
    </dxf>
    <dxf>
      <font>
        <sz val="10"/>
      </font>
    </dxf>
    <dxf>
      <font>
        <sz val="8"/>
      </font>
    </dxf>
  </dxfs>
  <tableStyles count="1" defaultTableStyle="TableStyleMedium9" defaultPivotStyle="PivotStyleLight16">
    <tableStyle name="Personal Budget" pivot="0" count="5">
      <tableStyleElement type="wholeTable" dxfId="556"/>
      <tableStyleElement type="headerRow" dxfId="555"/>
      <tableStyleElement type="totalRow" dxfId="554"/>
      <tableStyleElement type="firstRowStripe" dxfId="553"/>
      <tableStyleElement type="secondRowStripe" dxfId="55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hyperlink" Target="#'Contact CC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31750</xdr:colOff>
      <xdr:row>0</xdr:row>
      <xdr:rowOff>330200</xdr:rowOff>
    </xdr:from>
    <xdr:to>
      <xdr:col>13</xdr:col>
      <xdr:colOff>508000</xdr:colOff>
      <xdr:row>0</xdr:row>
      <xdr:rowOff>1063625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330200"/>
          <a:ext cx="2101850" cy="733425"/>
        </a:xfrm>
        <a:prstGeom prst="rect">
          <a:avLst/>
        </a:prstGeom>
      </xdr:spPr>
    </xdr:pic>
    <xdr:clientData/>
  </xdr:twoCellAnchor>
  <xdr:twoCellAnchor editAs="oneCell">
    <xdr:from>
      <xdr:col>6</xdr:col>
      <xdr:colOff>241300</xdr:colOff>
      <xdr:row>0</xdr:row>
      <xdr:rowOff>165100</xdr:rowOff>
    </xdr:from>
    <xdr:to>
      <xdr:col>10</xdr:col>
      <xdr:colOff>241300</xdr:colOff>
      <xdr:row>1</xdr:row>
      <xdr:rowOff>95250</xdr:rowOff>
    </xdr:to>
    <xdr:pic>
      <xdr:nvPicPr>
        <xdr:cNvPr id="4" name="Picture 3" descr="momentum logo 250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65100"/>
          <a:ext cx="3251200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29</xdr:row>
      <xdr:rowOff>114300</xdr:rowOff>
    </xdr:from>
    <xdr:to>
      <xdr:col>7</xdr:col>
      <xdr:colOff>295275</xdr:colOff>
      <xdr:row>45</xdr:row>
      <xdr:rowOff>19050</xdr:rowOff>
    </xdr:to>
    <xdr:pic>
      <xdr:nvPicPr>
        <xdr:cNvPr id="2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410325"/>
          <a:ext cx="4457700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114300</xdr:rowOff>
    </xdr:from>
    <xdr:to>
      <xdr:col>7</xdr:col>
      <xdr:colOff>266700</xdr:colOff>
      <xdr:row>23</xdr:row>
      <xdr:rowOff>76200</xdr:rowOff>
    </xdr:to>
    <xdr:pic>
      <xdr:nvPicPr>
        <xdr:cNvPr id="3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975"/>
          <a:ext cx="453390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-66675</xdr:colOff>
      <xdr:row>78</xdr:row>
      <xdr:rowOff>39370</xdr:rowOff>
    </xdr:from>
    <xdr:to>
      <xdr:col>0</xdr:col>
      <xdr:colOff>-66675</xdr:colOff>
      <xdr:row>81</xdr:row>
      <xdr:rowOff>36195</xdr:rowOff>
    </xdr:to>
    <xdr:cxnSp macro="">
      <xdr:nvCxnSpPr>
        <xdr:cNvPr id="4" name="Straight Connector 3"/>
        <xdr:cNvCxnSpPr/>
      </xdr:nvCxnSpPr>
      <xdr:spPr>
        <a:xfrm>
          <a:off x="-66675" y="7973695"/>
          <a:ext cx="0" cy="4826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88</xdr:row>
      <xdr:rowOff>38100</xdr:rowOff>
    </xdr:from>
    <xdr:to>
      <xdr:col>7</xdr:col>
      <xdr:colOff>314325</xdr:colOff>
      <xdr:row>91</xdr:row>
      <xdr:rowOff>150495</xdr:rowOff>
    </xdr:to>
    <xdr:cxnSp macro="">
      <xdr:nvCxnSpPr>
        <xdr:cNvPr id="5" name="Straight Connector 4"/>
        <xdr:cNvCxnSpPr/>
      </xdr:nvCxnSpPr>
      <xdr:spPr>
        <a:xfrm>
          <a:off x="5029200" y="17565370"/>
          <a:ext cx="9525" cy="59817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123825</xdr:colOff>
      <xdr:row>50</xdr:row>
      <xdr:rowOff>88875</xdr:rowOff>
    </xdr:from>
    <xdr:to>
      <xdr:col>7</xdr:col>
      <xdr:colOff>314325</xdr:colOff>
      <xdr:row>65</xdr:row>
      <xdr:rowOff>28895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128225"/>
          <a:ext cx="4324350" cy="236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69</xdr:row>
      <xdr:rowOff>32833</xdr:rowOff>
    </xdr:from>
    <xdr:to>
      <xdr:col>7</xdr:col>
      <xdr:colOff>352425</xdr:colOff>
      <xdr:row>85</xdr:row>
      <xdr:rowOff>57471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77358"/>
          <a:ext cx="4438650" cy="26154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" displayName="Table1" ref="A8:N11" headerRowCount="0" totalsRowCount="1" headerRowDxfId="551" dataDxfId="549" totalsRowDxfId="548" headerRowBorderDxfId="550">
  <tableColumns count="14">
    <tableColumn id="1" name="Column1" totalsRowLabel="Total" headerRowDxfId="547" dataDxfId="546" totalsRowDxfId="545"/>
    <tableColumn id="2" name="Column2" totalsRowFunction="sum" headerRowDxfId="544" dataDxfId="543" totalsRowDxfId="542"/>
    <tableColumn id="3" name="Column3" totalsRowFunction="sum" headerRowDxfId="541" dataDxfId="540" totalsRowDxfId="539"/>
    <tableColumn id="4" name="Column4" totalsRowFunction="sum" headerRowDxfId="538" dataDxfId="537" totalsRowDxfId="536"/>
    <tableColumn id="5" name="Column5" totalsRowFunction="sum" headerRowDxfId="535" dataDxfId="534" totalsRowDxfId="533"/>
    <tableColumn id="6" name="Column6" totalsRowFunction="sum" headerRowDxfId="532" dataDxfId="531" totalsRowDxfId="530"/>
    <tableColumn id="7" name="Column7" totalsRowFunction="sum" headerRowDxfId="529" dataDxfId="528" totalsRowDxfId="527"/>
    <tableColumn id="8" name="Column8" totalsRowFunction="sum" headerRowDxfId="526" dataDxfId="525" totalsRowDxfId="524"/>
    <tableColumn id="9" name="Column9" totalsRowFunction="sum" headerRowDxfId="523" dataDxfId="522" totalsRowDxfId="521"/>
    <tableColumn id="10" name="Column10" totalsRowFunction="sum" headerRowDxfId="520" dataDxfId="519" totalsRowDxfId="518"/>
    <tableColumn id="11" name="Column11" totalsRowFunction="sum" headerRowDxfId="517" dataDxfId="516" totalsRowDxfId="515"/>
    <tableColumn id="12" name="Column12" totalsRowFunction="sum" headerRowDxfId="514" dataDxfId="513" totalsRowDxfId="512"/>
    <tableColumn id="13" name="Column13" totalsRowFunction="sum" headerRowDxfId="511" dataDxfId="510" totalsRowDxfId="509"/>
    <tableColumn id="15" name="Column14" totalsRowFunction="sum" headerRowDxfId="508" dataDxfId="507" totalsRowDxfId="506">
      <calculatedColumnFormula>SUM(Table1[[#This Row],[Column2]:[Column13]])</calculatedColumnFormula>
    </tableColumn>
  </tableColumns>
  <tableStyleInfo name="Personal Budget" showFirstColumn="0" showLastColumn="0" showRowStripes="1" showColumnStripes="1"/>
</table>
</file>

<file path=xl/tables/table10.xml><?xml version="1.0" encoding="utf-8"?>
<table xmlns="http://schemas.openxmlformats.org/spreadsheetml/2006/main" id="11" name="Table10" displayName="Table10" ref="A66:N70" headerRowCount="0" totalsRowCount="1" headerRowDxfId="137" dataDxfId="135" totalsRowDxfId="134" headerRowBorderDxfId="136">
  <tableColumns count="14">
    <tableColumn id="1" name="Column1" totalsRowLabel="Total" headerRowDxfId="133" dataDxfId="132" totalsRowDxfId="131"/>
    <tableColumn id="2" name="Column2" totalsRowFunction="sum" headerRowDxfId="130" dataDxfId="129" totalsRowDxfId="128"/>
    <tableColumn id="3" name="Column3" totalsRowFunction="sum" headerRowDxfId="127" dataDxfId="126" totalsRowDxfId="125"/>
    <tableColumn id="4" name="Column4" totalsRowFunction="sum" headerRowDxfId="124" dataDxfId="123" totalsRowDxfId="122"/>
    <tableColumn id="5" name="Column5" totalsRowFunction="sum" headerRowDxfId="121" dataDxfId="120" totalsRowDxfId="119"/>
    <tableColumn id="6" name="Column6" totalsRowFunction="sum" headerRowDxfId="118" dataDxfId="117" totalsRowDxfId="116"/>
    <tableColumn id="7" name="Column7" totalsRowFunction="sum" headerRowDxfId="115" dataDxfId="114" totalsRowDxfId="113"/>
    <tableColumn id="8" name="Column8" totalsRowFunction="sum" headerRowDxfId="112" dataDxfId="111" totalsRowDxfId="110"/>
    <tableColumn id="9" name="Column9" totalsRowFunction="sum" headerRowDxfId="109" dataDxfId="108" totalsRowDxfId="107"/>
    <tableColumn id="10" name="Column10" totalsRowFunction="sum" headerRowDxfId="106" dataDxfId="105" totalsRowDxfId="104"/>
    <tableColumn id="11" name="Column11" totalsRowFunction="sum" headerRowDxfId="103" dataDxfId="102" totalsRowDxfId="101"/>
    <tableColumn id="12" name="Column12" totalsRowFunction="sum" headerRowDxfId="100" dataDxfId="99" totalsRowDxfId="98"/>
    <tableColumn id="13" name="Column13" totalsRowFunction="sum" headerRowDxfId="97" dataDxfId="96" totalsRowDxfId="95"/>
    <tableColumn id="14" name="Column14" totalsRowFunction="sum" headerRowDxfId="94" dataDxfId="93" totalsRowDxfId="92">
      <calculatedColumnFormula>SUM(Table10[[#This Row],[Column2]:[Column13]])</calculatedColumnFormula>
    </tableColumn>
  </tableColumns>
  <tableStyleInfo name="Personal Budget" showFirstColumn="0" showLastColumn="0" showRowStripes="1" showColumnStripes="1"/>
</table>
</file>

<file path=xl/tables/table11.xml><?xml version="1.0" encoding="utf-8"?>
<table xmlns="http://schemas.openxmlformats.org/spreadsheetml/2006/main" id="12" name="Table11" displayName="Table11" ref="A72:N74" headerRowCount="0" totalsRowCount="1" headerRowDxfId="91" dataDxfId="89" totalsRowDxfId="88" headerRowBorderDxfId="90">
  <tableColumns count="14">
    <tableColumn id="1" name="Column1" totalsRowLabel="Total" headerRowDxfId="87" dataDxfId="86" totalsRowDxfId="85"/>
    <tableColumn id="2" name="Column2" totalsRowFunction="sum" headerRowDxfId="84" dataDxfId="83" totalsRowDxfId="82"/>
    <tableColumn id="3" name="Column3" totalsRowFunction="sum" headerRowDxfId="81" dataDxfId="80" totalsRowDxfId="79"/>
    <tableColumn id="4" name="Column4" totalsRowFunction="sum" headerRowDxfId="78" dataDxfId="77" totalsRowDxfId="76"/>
    <tableColumn id="5" name="Column5" totalsRowFunction="sum" headerRowDxfId="75" dataDxfId="74" totalsRowDxfId="73"/>
    <tableColumn id="6" name="Column6" totalsRowFunction="sum" headerRowDxfId="72" dataDxfId="71" totalsRowDxfId="70"/>
    <tableColumn id="7" name="Column7" totalsRowFunction="sum" headerRowDxfId="69" dataDxfId="68" totalsRowDxfId="67"/>
    <tableColumn id="8" name="Column8" totalsRowFunction="sum" headerRowDxfId="66" dataDxfId="65" totalsRowDxfId="64"/>
    <tableColumn id="9" name="Column9" totalsRowFunction="sum" headerRowDxfId="63" dataDxfId="62" totalsRowDxfId="61"/>
    <tableColumn id="10" name="Column10" totalsRowFunction="sum" headerRowDxfId="60" dataDxfId="59" totalsRowDxfId="58"/>
    <tableColumn id="11" name="Column11" totalsRowFunction="sum" headerRowDxfId="57" dataDxfId="56" totalsRowDxfId="55"/>
    <tableColumn id="12" name="Column12" totalsRowFunction="sum" headerRowDxfId="54" dataDxfId="53" totalsRowDxfId="52"/>
    <tableColumn id="13" name="Column13" totalsRowFunction="sum" headerRowDxfId="51" dataDxfId="50" totalsRowDxfId="49"/>
    <tableColumn id="14" name="Column14" totalsRowFunction="sum" headerRowDxfId="48" dataDxfId="47" totalsRowDxfId="46">
      <calculatedColumnFormula>SUM(Table11[[#This Row],[Column2]:[Column13]])</calculatedColumnFormula>
    </tableColumn>
  </tableColumns>
  <tableStyleInfo name="Personal Budget" showFirstColumn="0" showLastColumn="0" showRowStripes="1" showColumnStripes="1"/>
</table>
</file>

<file path=xl/tables/table12.xml><?xml version="1.0" encoding="utf-8"?>
<table xmlns="http://schemas.openxmlformats.org/spreadsheetml/2006/main" id="13" name="Table12" displayName="Table12" ref="A76:N77" headerRowCount="0" totalsRowCount="1" headerRowDxfId="45" dataDxfId="43" totalsRowDxfId="42" headerRowBorderDxfId="44">
  <tableColumns count="14">
    <tableColumn id="1" name="Column1" totalsRowLabel="Total" headerRowDxfId="41" dataDxfId="40" totalsRowDxfId="39"/>
    <tableColumn id="2" name="Column2" totalsRowFunction="sum" headerRowDxfId="38" dataDxfId="37" totalsRowDxfId="36"/>
    <tableColumn id="3" name="Column3" totalsRowFunction="sum" headerRowDxfId="35" dataDxfId="34" totalsRowDxfId="33"/>
    <tableColumn id="4" name="Column4" totalsRowFunction="sum" headerRowDxfId="32" dataDxfId="31" totalsRowDxfId="30"/>
    <tableColumn id="5" name="Column5" totalsRowFunction="sum" headerRowDxfId="29" dataDxfId="28" totalsRowDxfId="27"/>
    <tableColumn id="6" name="Column6" totalsRowFunction="sum" headerRowDxfId="26" dataDxfId="25" totalsRowDxfId="24"/>
    <tableColumn id="7" name="Column7" totalsRowFunction="sum" headerRowDxfId="23" dataDxfId="22" totalsRowDxfId="21"/>
    <tableColumn id="8" name="Column8" totalsRowFunction="sum" headerRowDxfId="20" dataDxfId="19" totalsRowDxfId="18"/>
    <tableColumn id="9" name="Column9" totalsRowFunction="sum" headerRowDxfId="17" dataDxfId="16" totalsRowDxfId="15"/>
    <tableColumn id="10" name="Column10" totalsRowFunction="sum" headerRowDxfId="14" dataDxfId="13" totalsRowDxfId="12"/>
    <tableColumn id="11" name="Column11" totalsRowFunction="sum" headerRowDxfId="11" dataDxfId="10" totalsRowDxfId="9"/>
    <tableColumn id="12" name="Column12" totalsRowFunction="sum" headerRowDxfId="8" dataDxfId="7" totalsRowDxfId="6"/>
    <tableColumn id="13" name="Column13" totalsRowFunction="sum" headerRowDxfId="5" dataDxfId="4" totalsRowDxfId="3"/>
    <tableColumn id="14" name="Column14" totalsRowFunction="sum" headerRowDxfId="2" dataDxfId="1" totalsRowDxfId="0">
      <calculatedColumnFormula>SUM(Table12[[Column2]:[Column13]])</calculatedColumnFormula>
    </tableColumn>
  </tableColumns>
  <tableStyleInfo name="Personal Budget" showFirstColumn="0" showLastColumn="0" showRowStripes="1" showColumnStripes="1"/>
</table>
</file>

<file path=xl/tables/table2.xml><?xml version="1.0" encoding="utf-8"?>
<table xmlns="http://schemas.openxmlformats.org/spreadsheetml/2006/main" id="3" name="Table2" displayName="Table2" ref="A15:N21" headerRowCount="0" totalsRowCount="1" headerRowDxfId="505" dataDxfId="503" totalsRowDxfId="502" headerRowBorderDxfId="504">
  <tableColumns count="14">
    <tableColumn id="1" name="Column1" totalsRowLabel="Total" headerRowDxfId="501" dataDxfId="500" totalsRowDxfId="499"/>
    <tableColumn id="2" name="Column2" totalsRowFunction="sum" headerRowDxfId="498" dataDxfId="497" totalsRowDxfId="496"/>
    <tableColumn id="3" name="Column3" totalsRowFunction="sum" headerRowDxfId="495" dataDxfId="494" totalsRowDxfId="493"/>
    <tableColumn id="4" name="Column4" totalsRowFunction="sum" headerRowDxfId="492" dataDxfId="491" totalsRowDxfId="490"/>
    <tableColumn id="5" name="Column5" totalsRowFunction="sum" headerRowDxfId="489" dataDxfId="488" totalsRowDxfId="487"/>
    <tableColumn id="6" name="Column6" totalsRowFunction="sum" headerRowDxfId="486" dataDxfId="485" totalsRowDxfId="484"/>
    <tableColumn id="7" name="Column7" totalsRowFunction="sum" headerRowDxfId="483" dataDxfId="482" totalsRowDxfId="481"/>
    <tableColumn id="8" name="Column8" totalsRowFunction="sum" headerRowDxfId="480" dataDxfId="479" totalsRowDxfId="478"/>
    <tableColumn id="9" name="Column9" totalsRowFunction="sum" headerRowDxfId="477" dataDxfId="476" totalsRowDxfId="475"/>
    <tableColumn id="10" name="Column10" totalsRowFunction="sum" headerRowDxfId="474" dataDxfId="473" totalsRowDxfId="472"/>
    <tableColumn id="11" name="Column11" totalsRowFunction="sum" headerRowDxfId="471" dataDxfId="470" totalsRowDxfId="469"/>
    <tableColumn id="12" name="Column12" totalsRowFunction="sum" headerRowDxfId="468" dataDxfId="467" totalsRowDxfId="466"/>
    <tableColumn id="13" name="Column13" totalsRowFunction="sum" headerRowDxfId="465" dataDxfId="464" totalsRowDxfId="463"/>
    <tableColumn id="14" name="Column14" totalsRowFunction="sum" headerRowDxfId="462" dataDxfId="461" totalsRowDxfId="460">
      <calculatedColumnFormula>SUM(Table2[[#This Row],[Column2]:[Column13]])</calculatedColumnFormula>
    </tableColumn>
  </tableColumns>
  <tableStyleInfo name="Personal Budget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A23:N28" headerRowCount="0" totalsRowCount="1" headerRowDxfId="459" dataDxfId="457" totalsRowDxfId="456" headerRowBorderDxfId="458">
  <tableColumns count="14">
    <tableColumn id="1" name="Column1" totalsRowLabel="Total" headerRowDxfId="455" dataDxfId="454" totalsRowDxfId="453"/>
    <tableColumn id="2" name="Column2" totalsRowFunction="sum" headerRowDxfId="452" dataDxfId="451" totalsRowDxfId="450"/>
    <tableColumn id="3" name="Column3" totalsRowFunction="sum" headerRowDxfId="449" dataDxfId="448" totalsRowDxfId="447"/>
    <tableColumn id="4" name="Column4" totalsRowFunction="sum" headerRowDxfId="446" dataDxfId="445" totalsRowDxfId="444"/>
    <tableColumn id="5" name="Column5" totalsRowFunction="sum" headerRowDxfId="443" dataDxfId="442" totalsRowDxfId="441"/>
    <tableColumn id="6" name="Column6" totalsRowFunction="sum" headerRowDxfId="440" dataDxfId="439" totalsRowDxfId="438"/>
    <tableColumn id="7" name="Column7" totalsRowFunction="sum" headerRowDxfId="437" dataDxfId="436" totalsRowDxfId="435"/>
    <tableColumn id="8" name="Column8" totalsRowFunction="sum" headerRowDxfId="434" dataDxfId="433" totalsRowDxfId="432"/>
    <tableColumn id="9" name="Column9" totalsRowFunction="sum" headerRowDxfId="431" dataDxfId="430" totalsRowDxfId="429"/>
    <tableColumn id="10" name="Column10" totalsRowFunction="sum" headerRowDxfId="428" dataDxfId="427" totalsRowDxfId="426"/>
    <tableColumn id="11" name="Column11" totalsRowFunction="sum" headerRowDxfId="425" dataDxfId="424" totalsRowDxfId="423"/>
    <tableColumn id="12" name="Column12" totalsRowFunction="sum" headerRowDxfId="422" dataDxfId="421" totalsRowDxfId="420"/>
    <tableColumn id="13" name="Column13" totalsRowFunction="sum" headerRowDxfId="419" dataDxfId="418" totalsRowDxfId="417"/>
    <tableColumn id="14" name="Column14" totalsRowFunction="sum" headerRowDxfId="416" dataDxfId="415" totalsRowDxfId="414">
      <calculatedColumnFormula>SUM(Table3[[#This Row],[Column2]:[Column13]])</calculatedColumnFormula>
    </tableColumn>
  </tableColumns>
  <tableStyleInfo name="Personal Budget" showFirstColumn="0" showLastColumn="0" showRowStripes="1" showColumnStripes="1"/>
</table>
</file>

<file path=xl/tables/table4.xml><?xml version="1.0" encoding="utf-8"?>
<table xmlns="http://schemas.openxmlformats.org/spreadsheetml/2006/main" id="5" name="Table4" displayName="Table4" ref="A30:N36" headerRowCount="0" totalsRowCount="1" headerRowDxfId="413" dataDxfId="411" totalsRowDxfId="410" headerRowBorderDxfId="412">
  <tableColumns count="14">
    <tableColumn id="1" name="Column1" totalsRowLabel="Total" headerRowDxfId="409" dataDxfId="408" totalsRowDxfId="407"/>
    <tableColumn id="2" name="Column2" totalsRowFunction="sum" headerRowDxfId="406" dataDxfId="405" totalsRowDxfId="404"/>
    <tableColumn id="3" name="Column3" totalsRowFunction="sum" headerRowDxfId="403" dataDxfId="402" totalsRowDxfId="401"/>
    <tableColumn id="4" name="Column4" totalsRowFunction="sum" headerRowDxfId="400" dataDxfId="399" totalsRowDxfId="398"/>
    <tableColumn id="5" name="Column5" totalsRowFunction="sum" headerRowDxfId="397" dataDxfId="396" totalsRowDxfId="395"/>
    <tableColumn id="6" name="Column6" totalsRowFunction="sum" headerRowDxfId="394" dataDxfId="393" totalsRowDxfId="392"/>
    <tableColumn id="7" name="Column7" totalsRowFunction="sum" headerRowDxfId="391" dataDxfId="390" totalsRowDxfId="389"/>
    <tableColumn id="8" name="Column8" totalsRowFunction="sum" headerRowDxfId="388" dataDxfId="387" totalsRowDxfId="386"/>
    <tableColumn id="9" name="Column9" totalsRowFunction="sum" headerRowDxfId="385" dataDxfId="384" totalsRowDxfId="383"/>
    <tableColumn id="10" name="Column10" totalsRowFunction="sum" headerRowDxfId="382" dataDxfId="381" totalsRowDxfId="380"/>
    <tableColumn id="11" name="Column11" totalsRowFunction="sum" headerRowDxfId="379" dataDxfId="378" totalsRowDxfId="377"/>
    <tableColumn id="12" name="Column12" totalsRowFunction="sum" headerRowDxfId="376" dataDxfId="375" totalsRowDxfId="374"/>
    <tableColumn id="13" name="Column13" totalsRowFunction="sum" headerRowDxfId="373" dataDxfId="372" totalsRowDxfId="371"/>
    <tableColumn id="14" name="Column14" totalsRowFunction="sum" headerRowDxfId="370" dataDxfId="369" totalsRowDxfId="368">
      <calculatedColumnFormula>SUM(Table4[[#This Row],[Column2]:[Column13]])</calculatedColumnFormula>
    </tableColumn>
  </tableColumns>
  <tableStyleInfo name="Personal Budget" showFirstColumn="0" showLastColumn="0" showRowStripes="1" showColumnStripes="1"/>
</table>
</file>

<file path=xl/tables/table5.xml><?xml version="1.0" encoding="utf-8"?>
<table xmlns="http://schemas.openxmlformats.org/spreadsheetml/2006/main" id="6" name="Table5" displayName="Table5" ref="A38:N42" headerRowCount="0" totalsRowCount="1" headerRowDxfId="367" dataDxfId="365" totalsRowDxfId="364" headerRowBorderDxfId="366">
  <tableColumns count="14">
    <tableColumn id="1" name="Column1" totalsRowLabel="Total" headerRowDxfId="363" dataDxfId="362" totalsRowDxfId="361"/>
    <tableColumn id="2" name="Column2" totalsRowFunction="sum" headerRowDxfId="360" dataDxfId="359" totalsRowDxfId="358"/>
    <tableColumn id="3" name="Column3" totalsRowFunction="sum" headerRowDxfId="357" dataDxfId="356" totalsRowDxfId="355"/>
    <tableColumn id="4" name="Column4" totalsRowFunction="sum" headerRowDxfId="354" dataDxfId="353" totalsRowDxfId="352"/>
    <tableColumn id="5" name="Column5" totalsRowFunction="sum" headerRowDxfId="351" dataDxfId="350" totalsRowDxfId="349"/>
    <tableColumn id="6" name="Column6" totalsRowFunction="sum" headerRowDxfId="348" dataDxfId="347" totalsRowDxfId="346"/>
    <tableColumn id="7" name="Column7" totalsRowFunction="sum" headerRowDxfId="345" dataDxfId="344" totalsRowDxfId="343"/>
    <tableColumn id="8" name="Column8" totalsRowFunction="sum" headerRowDxfId="342" dataDxfId="341" totalsRowDxfId="340"/>
    <tableColumn id="9" name="Column9" totalsRowFunction="sum" headerRowDxfId="339" dataDxfId="338" totalsRowDxfId="337"/>
    <tableColumn id="10" name="Column10" totalsRowFunction="sum" headerRowDxfId="336" dataDxfId="335" totalsRowDxfId="334"/>
    <tableColumn id="11" name="Column11" totalsRowFunction="sum" headerRowDxfId="333" dataDxfId="332" totalsRowDxfId="331"/>
    <tableColumn id="12" name="Column12" totalsRowFunction="sum" headerRowDxfId="330" dataDxfId="329" totalsRowDxfId="328"/>
    <tableColumn id="13" name="Column13" totalsRowFunction="sum" headerRowDxfId="327" dataDxfId="326" totalsRowDxfId="325"/>
    <tableColumn id="14" name="Column14" totalsRowFunction="sum" headerRowDxfId="324" dataDxfId="323" totalsRowDxfId="322">
      <calculatedColumnFormula>SUM(Table5[[#This Row],[Column2]:[Column13]])</calculatedColumnFormula>
    </tableColumn>
  </tableColumns>
  <tableStyleInfo name="Personal Budget" showFirstColumn="0" showLastColumn="0" showRowStripes="1" showColumnStripes="1"/>
</table>
</file>

<file path=xl/tables/table6.xml><?xml version="1.0" encoding="utf-8"?>
<table xmlns="http://schemas.openxmlformats.org/spreadsheetml/2006/main" id="7" name="Table6" displayName="Table6" ref="A44:N49" headerRowCount="0" totalsRowCount="1" headerRowDxfId="321" dataDxfId="319" totalsRowDxfId="318" headerRowBorderDxfId="320">
  <tableColumns count="14">
    <tableColumn id="1" name="Column1" totalsRowLabel="Total" headerRowDxfId="317" dataDxfId="316" totalsRowDxfId="315"/>
    <tableColumn id="2" name="Column2" totalsRowFunction="sum" headerRowDxfId="314" dataDxfId="313" totalsRowDxfId="312"/>
    <tableColumn id="3" name="Column3" totalsRowFunction="sum" headerRowDxfId="311" dataDxfId="310" totalsRowDxfId="309"/>
    <tableColumn id="4" name="Column4" totalsRowFunction="sum" headerRowDxfId="308" dataDxfId="307" totalsRowDxfId="306"/>
    <tableColumn id="5" name="Column5" totalsRowFunction="sum" headerRowDxfId="305" dataDxfId="304" totalsRowDxfId="303"/>
    <tableColumn id="6" name="Column6" totalsRowFunction="sum" headerRowDxfId="302" dataDxfId="301" totalsRowDxfId="300"/>
    <tableColumn id="7" name="Column7" totalsRowFunction="sum" headerRowDxfId="299" dataDxfId="298" totalsRowDxfId="297"/>
    <tableColumn id="8" name="Column8" totalsRowFunction="sum" headerRowDxfId="296" dataDxfId="295" totalsRowDxfId="294"/>
    <tableColumn id="9" name="Column9" totalsRowFunction="sum" headerRowDxfId="293" dataDxfId="292" totalsRowDxfId="291"/>
    <tableColumn id="10" name="Column10" totalsRowFunction="sum" headerRowDxfId="290" dataDxfId="289" totalsRowDxfId="288"/>
    <tableColumn id="11" name="Column11" totalsRowFunction="sum" headerRowDxfId="287" dataDxfId="286" totalsRowDxfId="285"/>
    <tableColumn id="12" name="Column12" totalsRowFunction="sum" headerRowDxfId="284" dataDxfId="283" totalsRowDxfId="282"/>
    <tableColumn id="13" name="Column13" totalsRowFunction="sum" headerRowDxfId="281" dataDxfId="280" totalsRowDxfId="279"/>
    <tableColumn id="14" name="Column14" totalsRowFunction="sum" headerRowDxfId="278" dataDxfId="277" totalsRowDxfId="276">
      <calculatedColumnFormula>SUM(Table6[[#This Row],[Column2]:[Column13]])</calculatedColumnFormula>
    </tableColumn>
  </tableColumns>
  <tableStyleInfo name="Personal Budget" showFirstColumn="0" showLastColumn="0" showRowStripes="1" showColumnStripes="1"/>
</table>
</file>

<file path=xl/tables/table7.xml><?xml version="1.0" encoding="utf-8"?>
<table xmlns="http://schemas.openxmlformats.org/spreadsheetml/2006/main" id="8" name="Table7" displayName="Table7" ref="A51:N55" headerRowCount="0" totalsRowCount="1" headerRowDxfId="275" dataDxfId="273" totalsRowDxfId="272" headerRowBorderDxfId="274">
  <tableColumns count="14">
    <tableColumn id="1" name="Column1" totalsRowLabel="Total" headerRowDxfId="271" dataDxfId="270" totalsRowDxfId="269"/>
    <tableColumn id="2" name="Column2" totalsRowFunction="sum" headerRowDxfId="268" dataDxfId="267" totalsRowDxfId="266"/>
    <tableColumn id="3" name="Column3" totalsRowFunction="sum" headerRowDxfId="265" dataDxfId="264" totalsRowDxfId="263"/>
    <tableColumn id="4" name="Column4" totalsRowFunction="sum" headerRowDxfId="262" dataDxfId="261" totalsRowDxfId="260"/>
    <tableColumn id="5" name="Column5" totalsRowFunction="sum" headerRowDxfId="259" dataDxfId="258" totalsRowDxfId="257"/>
    <tableColumn id="6" name="Column6" totalsRowFunction="sum" headerRowDxfId="256" dataDxfId="255" totalsRowDxfId="254"/>
    <tableColumn id="7" name="Column7" totalsRowFunction="sum" headerRowDxfId="253" dataDxfId="252" totalsRowDxfId="251"/>
    <tableColumn id="8" name="Column8" totalsRowFunction="sum" headerRowDxfId="250" dataDxfId="249" totalsRowDxfId="248"/>
    <tableColumn id="9" name="Column9" totalsRowFunction="sum" headerRowDxfId="247" dataDxfId="246" totalsRowDxfId="245"/>
    <tableColumn id="10" name="Column10" totalsRowFunction="sum" headerRowDxfId="244" dataDxfId="243" totalsRowDxfId="242"/>
    <tableColumn id="11" name="Column11" totalsRowFunction="sum" headerRowDxfId="241" dataDxfId="240" totalsRowDxfId="239"/>
    <tableColumn id="12" name="Column12" totalsRowFunction="sum" headerRowDxfId="238" dataDxfId="237" totalsRowDxfId="236"/>
    <tableColumn id="13" name="Column13" totalsRowFunction="sum" headerRowDxfId="235" dataDxfId="234" totalsRowDxfId="233"/>
    <tableColumn id="14" name="Column14" totalsRowFunction="sum" headerRowDxfId="232" dataDxfId="231" totalsRowDxfId="230">
      <calculatedColumnFormula>SUM(Table7[[#This Row],[Column2]:[Column13]])</calculatedColumnFormula>
    </tableColumn>
  </tableColumns>
  <tableStyleInfo name="Personal Budget" showFirstColumn="0" showLastColumn="0" showRowStripes="1" showColumnStripes="1"/>
</table>
</file>

<file path=xl/tables/table8.xml><?xml version="1.0" encoding="utf-8"?>
<table xmlns="http://schemas.openxmlformats.org/spreadsheetml/2006/main" id="9" name="Table8" displayName="Table8" ref="A57:N60" headerRowCount="0" totalsRowCount="1" headerRowDxfId="229" dataDxfId="227" totalsRowDxfId="226" headerRowBorderDxfId="228">
  <tableColumns count="14">
    <tableColumn id="1" name="Column1" totalsRowLabel="Total" headerRowDxfId="225" dataDxfId="224" totalsRowDxfId="223"/>
    <tableColumn id="2" name="Column2" totalsRowFunction="sum" headerRowDxfId="222" dataDxfId="221" totalsRowDxfId="220"/>
    <tableColumn id="3" name="Column3" totalsRowFunction="sum" headerRowDxfId="219" dataDxfId="218" totalsRowDxfId="217"/>
    <tableColumn id="4" name="Column4" totalsRowFunction="sum" headerRowDxfId="216" dataDxfId="215" totalsRowDxfId="214"/>
    <tableColumn id="5" name="Column5" totalsRowFunction="sum" headerRowDxfId="213" dataDxfId="212" totalsRowDxfId="211"/>
    <tableColumn id="6" name="Column6" totalsRowFunction="sum" headerRowDxfId="210" dataDxfId="209" totalsRowDxfId="208"/>
    <tableColumn id="7" name="Column7" totalsRowFunction="sum" headerRowDxfId="207" dataDxfId="206" totalsRowDxfId="205"/>
    <tableColumn id="8" name="Column8" totalsRowFunction="sum" headerRowDxfId="204" dataDxfId="203" totalsRowDxfId="202"/>
    <tableColumn id="9" name="Column9" totalsRowFunction="sum" headerRowDxfId="201" dataDxfId="200" totalsRowDxfId="199"/>
    <tableColumn id="10" name="Column10" totalsRowFunction="sum" headerRowDxfId="198" dataDxfId="197" totalsRowDxfId="196"/>
    <tableColumn id="11" name="Column11" totalsRowFunction="sum" headerRowDxfId="195" dataDxfId="194" totalsRowDxfId="193"/>
    <tableColumn id="12" name="Column12" totalsRowFunction="sum" headerRowDxfId="192" dataDxfId="191" totalsRowDxfId="190"/>
    <tableColumn id="13" name="Column13" totalsRowFunction="sum" headerRowDxfId="189" dataDxfId="188" totalsRowDxfId="187"/>
    <tableColumn id="14" name="Column14" totalsRowFunction="sum" headerRowDxfId="186" dataDxfId="185" totalsRowDxfId="184">
      <calculatedColumnFormula>SUM(Table8[[#This Row],[Column2]:[Column13]])</calculatedColumnFormula>
    </tableColumn>
  </tableColumns>
  <tableStyleInfo name="Personal Budget" showFirstColumn="0" showLastColumn="0" showRowStripes="1" showColumnStripes="1"/>
</table>
</file>

<file path=xl/tables/table9.xml><?xml version="1.0" encoding="utf-8"?>
<table xmlns="http://schemas.openxmlformats.org/spreadsheetml/2006/main" id="10" name="Table9" displayName="Table9" ref="A62:N64" headerRowCount="0" totalsRowCount="1" headerRowDxfId="183" dataDxfId="181" totalsRowDxfId="180" headerRowBorderDxfId="182">
  <tableColumns count="14">
    <tableColumn id="1" name="Column1" totalsRowLabel="Total" headerRowDxfId="179" dataDxfId="178" totalsRowDxfId="177"/>
    <tableColumn id="2" name="Column2" totalsRowFunction="sum" headerRowDxfId="176" dataDxfId="175" totalsRowDxfId="174"/>
    <tableColumn id="3" name="Column3" totalsRowFunction="sum" headerRowDxfId="173" dataDxfId="172" totalsRowDxfId="171"/>
    <tableColumn id="4" name="Column4" totalsRowFunction="sum" headerRowDxfId="170" dataDxfId="169" totalsRowDxfId="168"/>
    <tableColumn id="5" name="Column5" totalsRowFunction="sum" headerRowDxfId="167" dataDxfId="166" totalsRowDxfId="165"/>
    <tableColumn id="6" name="Column6" totalsRowFunction="sum" headerRowDxfId="164" dataDxfId="163" totalsRowDxfId="162"/>
    <tableColumn id="7" name="Column7" totalsRowFunction="sum" headerRowDxfId="161" dataDxfId="160" totalsRowDxfId="159"/>
    <tableColumn id="8" name="Column8" totalsRowFunction="sum" headerRowDxfId="158" dataDxfId="157" totalsRowDxfId="156"/>
    <tableColumn id="9" name="Column9" totalsRowFunction="sum" headerRowDxfId="155" dataDxfId="154" totalsRowDxfId="153"/>
    <tableColumn id="10" name="Column10" totalsRowFunction="sum" headerRowDxfId="152" dataDxfId="151" totalsRowDxfId="150"/>
    <tableColumn id="11" name="Column11" totalsRowFunction="sum" headerRowDxfId="149" dataDxfId="148" totalsRowDxfId="147"/>
    <tableColumn id="12" name="Column12" totalsRowFunction="sum" headerRowDxfId="146" dataDxfId="145" totalsRowDxfId="144"/>
    <tableColumn id="13" name="Column13" totalsRowFunction="sum" headerRowDxfId="143" dataDxfId="142" totalsRowDxfId="141"/>
    <tableColumn id="14" name="Column14" totalsRowFunction="sum" headerRowDxfId="140" dataDxfId="139" totalsRowDxfId="138">
      <calculatedColumnFormula>SUM(Table9[[#This Row],[Column2]:[Column13]])</calculatedColumnFormula>
    </tableColumn>
  </tableColumns>
  <tableStyleInfo name="Personal Budget" showFirstColumn="0" showLastColumn="0" showRowStripes="1" showColumnStripes="1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E2DC"/>
      </a:hlink>
      <a:folHlink>
        <a:srgbClr val="00918A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0000"/>
                <a:satMod val="150000"/>
              </a:schemeClr>
            </a:gs>
            <a:gs pos="23000">
              <a:schemeClr val="phClr">
                <a:tint val="98000"/>
                <a:shade val="87000"/>
                <a:satMod val="105000"/>
              </a:schemeClr>
            </a:gs>
            <a:gs pos="35000">
              <a:schemeClr val="phClr">
                <a:shade val="70000"/>
              </a:schemeClr>
            </a:gs>
            <a:gs pos="58000">
              <a:schemeClr val="phClr">
                <a:shade val="49000"/>
                <a:satMod val="120000"/>
              </a:schemeClr>
            </a:gs>
            <a:gs pos="80000">
              <a:schemeClr val="phClr">
                <a:shade val="50000"/>
                <a:satMod val="120000"/>
              </a:schemeClr>
            </a:gs>
            <a:gs pos="90000">
              <a:schemeClr val="phClr">
                <a:shade val="57000"/>
                <a:satMod val="130000"/>
              </a:schemeClr>
            </a:gs>
            <a:gs pos="100000">
              <a:schemeClr val="phClr">
                <a:shade val="76000"/>
                <a:satMod val="150000"/>
              </a:schemeClr>
            </a:gs>
          </a:gsLst>
          <a:lin ang="5400000" scaled="1"/>
        </a:gradFill>
      </a:fillStyleLst>
      <a:lnStyleLst>
        <a:ln w="317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12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cc.com.m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showGridLines="0" workbookViewId="0">
      <pane ySplit="5" topLeftCell="A6" activePane="bottomLeft" state="frozen"/>
      <selection pane="bottomLeft" activeCell="A45" sqref="A45"/>
    </sheetView>
  </sheetViews>
  <sheetFormatPr defaultColWidth="8.85546875" defaultRowHeight="14.1" customHeight="1" x14ac:dyDescent="0.25"/>
  <cols>
    <col min="1" max="1" width="22.7109375" style="13" customWidth="1"/>
    <col min="2" max="14" width="10.7109375" style="13" customWidth="1"/>
    <col min="15" max="15" width="8.85546875" style="14"/>
    <col min="16" max="16384" width="8.85546875" style="13"/>
  </cols>
  <sheetData>
    <row r="1" spans="1:14" s="1" customFormat="1" ht="89.1" customHeight="1" thickBot="1" x14ac:dyDescent="0.25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1" customFormat="1" ht="1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20.100000000000001" customHeight="1" thickBot="1" x14ac:dyDescent="0.25">
      <c r="A3" s="24"/>
      <c r="B3" s="24" t="s">
        <v>27</v>
      </c>
      <c r="C3" s="24" t="s">
        <v>26</v>
      </c>
      <c r="D3" s="24" t="s">
        <v>25</v>
      </c>
      <c r="E3" s="24" t="s">
        <v>24</v>
      </c>
      <c r="F3" s="24" t="s">
        <v>23</v>
      </c>
      <c r="G3" s="24" t="s">
        <v>22</v>
      </c>
      <c r="H3" s="24" t="s">
        <v>21</v>
      </c>
      <c r="I3" s="24" t="s">
        <v>20</v>
      </c>
      <c r="J3" s="24" t="s">
        <v>19</v>
      </c>
      <c r="K3" s="24" t="s">
        <v>18</v>
      </c>
      <c r="L3" s="24" t="s">
        <v>17</v>
      </c>
      <c r="M3" s="24" t="s">
        <v>16</v>
      </c>
      <c r="N3" s="24" t="s">
        <v>28</v>
      </c>
    </row>
    <row r="4" spans="1:14" s="3" customFormat="1" ht="14.1" customHeight="1" x14ac:dyDescent="0.2">
      <c r="A4" s="4" t="s">
        <v>36</v>
      </c>
      <c r="B4" s="15">
        <f t="shared" ref="B4:M4" si="0">SUM(B21,B28,B36,B42,B49,B55,B60,B64,B70,B74,B77)</f>
        <v>0</v>
      </c>
      <c r="C4" s="15">
        <f t="shared" si="0"/>
        <v>0</v>
      </c>
      <c r="D4" s="15">
        <f t="shared" si="0"/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0</v>
      </c>
      <c r="M4" s="15">
        <f t="shared" si="0"/>
        <v>0</v>
      </c>
      <c r="N4" s="16">
        <f>SUM(B4:M4)</f>
        <v>0</v>
      </c>
    </row>
    <row r="5" spans="1:14" s="3" customFormat="1" ht="14.1" customHeight="1" x14ac:dyDescent="0.25">
      <c r="A5" s="5" t="s">
        <v>72</v>
      </c>
      <c r="B5" s="17">
        <f t="shared" ref="B5:M5" si="1">SUM(B11-B4)</f>
        <v>0</v>
      </c>
      <c r="C5" s="17">
        <f t="shared" si="1"/>
        <v>0</v>
      </c>
      <c r="D5" s="17">
        <f t="shared" si="1"/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8">
        <f>SUM(B5:M5)</f>
        <v>0</v>
      </c>
    </row>
    <row r="6" spans="1:14" s="3" customFormat="1" ht="14.1" customHeight="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1" customFormat="1" ht="14.1" customHeight="1" thickBot="1" x14ac:dyDescent="0.25">
      <c r="A7" s="52" t="s">
        <v>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1" customFormat="1" ht="14.1" customHeight="1" x14ac:dyDescent="0.2">
      <c r="A8" s="6" t="s">
        <v>48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19">
        <f>SUM(Table1[[#This Row],[Column2]:[Column13]])</f>
        <v>0</v>
      </c>
    </row>
    <row r="9" spans="1:14" s="1" customFormat="1" ht="14.1" customHeight="1" x14ac:dyDescent="0.2">
      <c r="A9" s="7" t="s">
        <v>49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20">
        <f>SUM(Table1[[#This Row],[Column2]:[Column13]])</f>
        <v>0</v>
      </c>
    </row>
    <row r="10" spans="1:14" s="1" customFormat="1" ht="14.1" customHeight="1" x14ac:dyDescent="0.2">
      <c r="A10" s="7" t="s">
        <v>40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0">
        <f>SUM(Table1[[#This Row],[Column2]:[Column13]])</f>
        <v>0</v>
      </c>
    </row>
    <row r="11" spans="1:14" s="1" customFormat="1" ht="14.1" customHeight="1" x14ac:dyDescent="0.2">
      <c r="A11" s="25" t="s">
        <v>37</v>
      </c>
      <c r="B11" s="26">
        <f>SUBTOTAL(109,Table1[Column2])</f>
        <v>0</v>
      </c>
      <c r="C11" s="26">
        <f>SUBTOTAL(109,Table1[Column3])</f>
        <v>0</v>
      </c>
      <c r="D11" s="26">
        <f>SUBTOTAL(109,Table1[Column4])</f>
        <v>0</v>
      </c>
      <c r="E11" s="26">
        <f>SUBTOTAL(109,Table1[Column5])</f>
        <v>0</v>
      </c>
      <c r="F11" s="26">
        <f>SUBTOTAL(109,Table1[Column6])</f>
        <v>0</v>
      </c>
      <c r="G11" s="26">
        <f>SUBTOTAL(109,Table1[Column7])</f>
        <v>0</v>
      </c>
      <c r="H11" s="26">
        <f>SUBTOTAL(109,Table1[Column8])</f>
        <v>0</v>
      </c>
      <c r="I11" s="26">
        <f>SUBTOTAL(109,Table1[Column9])</f>
        <v>0</v>
      </c>
      <c r="J11" s="26">
        <f>SUBTOTAL(109,Table1[Column10])</f>
        <v>0</v>
      </c>
      <c r="K11" s="26">
        <f>SUBTOTAL(109,Table1[Column11])</f>
        <v>0</v>
      </c>
      <c r="L11" s="26">
        <f>SUBTOTAL(109,Table1[Column12])</f>
        <v>0</v>
      </c>
      <c r="M11" s="26">
        <f>SUBTOTAL(109,Table1[Column13])</f>
        <v>0</v>
      </c>
      <c r="N11" s="26">
        <f>SUBTOTAL(109,Table1[Column14])</f>
        <v>0</v>
      </c>
    </row>
    <row r="12" spans="1:14" s="1" customFormat="1" ht="14.1" customHeight="1" thickBo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1"/>
    </row>
    <row r="13" spans="1:14" s="1" customFormat="1" ht="14.1" customHeight="1" thickBot="1" x14ac:dyDescent="0.25">
      <c r="A13" s="53" t="s">
        <v>39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s="9" customFormat="1" ht="14.1" customHeight="1" thickBot="1" x14ac:dyDescent="0.25">
      <c r="A14" s="50" t="s">
        <v>15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s="1" customFormat="1" ht="14.1" customHeight="1" x14ac:dyDescent="0.2">
      <c r="A15" s="10" t="s">
        <v>42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>
        <f>SUM(Table2[[#This Row],[Column2]:[Column13]])</f>
        <v>0</v>
      </c>
    </row>
    <row r="16" spans="1:14" s="1" customFormat="1" ht="14.1" customHeight="1" x14ac:dyDescent="0.2">
      <c r="A16" s="10" t="s">
        <v>63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>
        <f>SUM(Table2[[#This Row],[Column2]:[Column13]])</f>
        <v>0</v>
      </c>
    </row>
    <row r="17" spans="1:14" s="1" customFormat="1" ht="14.1" customHeight="1" x14ac:dyDescent="0.2">
      <c r="A17" s="10" t="s">
        <v>32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>
        <f>SUM(Table2[[#This Row],[Column2]:[Column13]])</f>
        <v>0</v>
      </c>
    </row>
    <row r="18" spans="1:14" s="1" customFormat="1" ht="14.1" customHeight="1" x14ac:dyDescent="0.2">
      <c r="A18" s="10" t="s">
        <v>43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>
        <f>SUM(Table2[[#This Row],[Column2]:[Column13]])</f>
        <v>0</v>
      </c>
    </row>
    <row r="19" spans="1:14" s="1" customFormat="1" ht="14.1" customHeight="1" x14ac:dyDescent="0.2">
      <c r="A19" s="38" t="s">
        <v>64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2"/>
      <c r="N19" s="23">
        <f>SUM(Table2[[#This Row],[Column2]:[Column13]])</f>
        <v>0</v>
      </c>
    </row>
    <row r="20" spans="1:14" s="1" customFormat="1" ht="14.1" customHeight="1" x14ac:dyDescent="0.2">
      <c r="A20" s="10" t="s">
        <v>40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>
        <f>SUM(Table2[[#This Row],[Column2]:[Column13]])</f>
        <v>0</v>
      </c>
    </row>
    <row r="21" spans="1:14" s="12" customFormat="1" ht="14.1" customHeight="1" thickBot="1" x14ac:dyDescent="0.25">
      <c r="A21" s="39" t="s">
        <v>37</v>
      </c>
      <c r="B21" s="40">
        <f>SUBTOTAL(109,Table2[Column2])</f>
        <v>0</v>
      </c>
      <c r="C21" s="40">
        <f>SUBTOTAL(109,Table2[Column3])</f>
        <v>0</v>
      </c>
      <c r="D21" s="40">
        <f>SUBTOTAL(109,Table2[Column4])</f>
        <v>0</v>
      </c>
      <c r="E21" s="40">
        <f>SUBTOTAL(109,Table2[Column5])</f>
        <v>0</v>
      </c>
      <c r="F21" s="40">
        <f>SUBTOTAL(109,Table2[Column6])</f>
        <v>0</v>
      </c>
      <c r="G21" s="40">
        <f>SUBTOTAL(109,Table2[Column7])</f>
        <v>0</v>
      </c>
      <c r="H21" s="40">
        <f>SUBTOTAL(109,Table2[Column8])</f>
        <v>0</v>
      </c>
      <c r="I21" s="40">
        <f>SUBTOTAL(109,Table2[Column9])</f>
        <v>0</v>
      </c>
      <c r="J21" s="40">
        <f>SUBTOTAL(109,Table2[Column10])</f>
        <v>0</v>
      </c>
      <c r="K21" s="40">
        <f>SUBTOTAL(109,Table2[Column11])</f>
        <v>0</v>
      </c>
      <c r="L21" s="40">
        <f>SUBTOTAL(109,Table2[Column12])</f>
        <v>0</v>
      </c>
      <c r="M21" s="40">
        <f>SUBTOTAL(109,Table2[Column13])</f>
        <v>0</v>
      </c>
      <c r="N21" s="41">
        <f>SUBTOTAL(109,Table2[Column14])</f>
        <v>0</v>
      </c>
    </row>
    <row r="22" spans="1:14" s="9" customFormat="1" ht="14.1" customHeight="1" thickBot="1" x14ac:dyDescent="0.25">
      <c r="A22" s="50" t="s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s="1" customFormat="1" ht="14.1" customHeight="1" x14ac:dyDescent="0.2">
      <c r="A23" s="10" t="s">
        <v>13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2"/>
      <c r="N23" s="23">
        <f>SUM(Table3[[#This Row],[Column2]:[Column13]])</f>
        <v>0</v>
      </c>
    </row>
    <row r="24" spans="1:14" s="1" customFormat="1" ht="14.1" customHeight="1" x14ac:dyDescent="0.2">
      <c r="A24" s="10" t="s">
        <v>12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2"/>
      <c r="N24" s="23">
        <f>SUM(Table3[[#This Row],[Column2]:[Column13]])</f>
        <v>0</v>
      </c>
    </row>
    <row r="25" spans="1:14" s="1" customFormat="1" ht="14.1" customHeight="1" x14ac:dyDescent="0.2">
      <c r="A25" s="10" t="s">
        <v>11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2"/>
      <c r="N25" s="23">
        <f>SUM(Table3[[#This Row],[Column2]:[Column13]])</f>
        <v>0</v>
      </c>
    </row>
    <row r="26" spans="1:14" s="1" customFormat="1" ht="14.1" customHeight="1" x14ac:dyDescent="0.2">
      <c r="A26" s="10" t="s">
        <v>62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>
        <f>SUM(Table3[[#This Row],[Column2]:[Column13]])</f>
        <v>0</v>
      </c>
    </row>
    <row r="27" spans="1:14" s="1" customFormat="1" ht="14.1" customHeight="1" x14ac:dyDescent="0.2">
      <c r="A27" s="10" t="s">
        <v>40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2"/>
      <c r="N27" s="23">
        <f>SUM(Table3[[#This Row],[Column2]:[Column13]])</f>
        <v>0</v>
      </c>
    </row>
    <row r="28" spans="1:14" s="1" customFormat="1" ht="14.1" customHeight="1" thickBot="1" x14ac:dyDescent="0.25">
      <c r="A28" s="42" t="s">
        <v>37</v>
      </c>
      <c r="B28" s="40">
        <f>SUBTOTAL(109,Table3[Column2])</f>
        <v>0</v>
      </c>
      <c r="C28" s="40">
        <f>SUBTOTAL(109,Table3[Column3])</f>
        <v>0</v>
      </c>
      <c r="D28" s="40">
        <f>SUBTOTAL(109,Table3[Column4])</f>
        <v>0</v>
      </c>
      <c r="E28" s="40">
        <f>SUBTOTAL(109,Table3[Column5])</f>
        <v>0</v>
      </c>
      <c r="F28" s="40">
        <f>SUBTOTAL(109,Table3[Column6])</f>
        <v>0</v>
      </c>
      <c r="G28" s="40">
        <f>SUBTOTAL(109,Table3[Column7])</f>
        <v>0</v>
      </c>
      <c r="H28" s="40">
        <f>SUBTOTAL(109,Table3[Column8])</f>
        <v>0</v>
      </c>
      <c r="I28" s="40">
        <f>SUBTOTAL(109,Table3[Column9])</f>
        <v>0</v>
      </c>
      <c r="J28" s="40">
        <f>SUBTOTAL(109,Table3[Column10])</f>
        <v>0</v>
      </c>
      <c r="K28" s="40">
        <f>SUBTOTAL(109,Table3[Column11])</f>
        <v>0</v>
      </c>
      <c r="L28" s="40">
        <f>SUBTOTAL(109,Table3[Column12])</f>
        <v>0</v>
      </c>
      <c r="M28" s="40">
        <f>SUBTOTAL(109,Table3[Column13])</f>
        <v>0</v>
      </c>
      <c r="N28" s="41">
        <f>SUBTOTAL(109,Table3[Column14])</f>
        <v>0</v>
      </c>
    </row>
    <row r="29" spans="1:14" s="9" customFormat="1" ht="14.1" customHeight="1" thickBot="1" x14ac:dyDescent="0.25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s="1" customFormat="1" ht="14.1" customHeight="1" x14ac:dyDescent="0.2">
      <c r="A30" s="10" t="s">
        <v>61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>
        <f>SUM(Table4[[#This Row],[Column2]:[Column13]])</f>
        <v>0</v>
      </c>
    </row>
    <row r="31" spans="1:14" s="1" customFormat="1" ht="14.1" customHeight="1" x14ac:dyDescent="0.2">
      <c r="A31" s="10" t="s">
        <v>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>
        <f>SUM(Table4[[#This Row],[Column2]:[Column13]])</f>
        <v>0</v>
      </c>
    </row>
    <row r="32" spans="1:14" s="1" customFormat="1" ht="14.1" customHeight="1" x14ac:dyDescent="0.2">
      <c r="A32" s="10" t="s">
        <v>65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>
        <f>SUM(Table4[[#This Row],[Column2]:[Column13]])</f>
        <v>0</v>
      </c>
    </row>
    <row r="33" spans="1:14" s="1" customFormat="1" ht="14.1" customHeight="1" x14ac:dyDescent="0.2">
      <c r="A33" s="10" t="s">
        <v>30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>
        <f>SUM(Table4[[#This Row],[Column2]:[Column13]])</f>
        <v>0</v>
      </c>
    </row>
    <row r="34" spans="1:14" s="1" customFormat="1" ht="14.1" customHeight="1" x14ac:dyDescent="0.2">
      <c r="A34" s="10" t="s">
        <v>31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>
        <f>SUM(Table4[[#This Row],[Column2]:[Column13]])</f>
        <v>0</v>
      </c>
    </row>
    <row r="35" spans="1:14" s="1" customFormat="1" ht="14.1" customHeight="1" x14ac:dyDescent="0.2">
      <c r="A35" s="38" t="s">
        <v>40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>
        <f>SUM(Table4[[#This Row],[Column2]:[Column13]])</f>
        <v>0</v>
      </c>
    </row>
    <row r="36" spans="1:14" s="1" customFormat="1" ht="14.1" customHeight="1" thickBot="1" x14ac:dyDescent="0.25">
      <c r="A36" s="42" t="s">
        <v>37</v>
      </c>
      <c r="B36" s="40">
        <f>SUBTOTAL(109,Table4[Column2])</f>
        <v>0</v>
      </c>
      <c r="C36" s="40">
        <f>SUBTOTAL(109,Table4[Column3])</f>
        <v>0</v>
      </c>
      <c r="D36" s="40">
        <f>SUBTOTAL(109,Table4[Column4])</f>
        <v>0</v>
      </c>
      <c r="E36" s="40">
        <f>SUBTOTAL(109,Table4[Column5])</f>
        <v>0</v>
      </c>
      <c r="F36" s="40">
        <f>SUBTOTAL(109,Table4[Column6])</f>
        <v>0</v>
      </c>
      <c r="G36" s="40">
        <f>SUBTOTAL(109,Table4[Column7])</f>
        <v>0</v>
      </c>
      <c r="H36" s="40">
        <f>SUBTOTAL(109,Table4[Column8])</f>
        <v>0</v>
      </c>
      <c r="I36" s="40">
        <f>SUBTOTAL(109,Table4[Column9])</f>
        <v>0</v>
      </c>
      <c r="J36" s="40">
        <f>SUBTOTAL(109,Table4[Column10])</f>
        <v>0</v>
      </c>
      <c r="K36" s="40">
        <f>SUBTOTAL(109,Table4[Column11])</f>
        <v>0</v>
      </c>
      <c r="L36" s="40">
        <f>SUBTOTAL(109,Table4[Column12])</f>
        <v>0</v>
      </c>
      <c r="M36" s="40">
        <f>SUBTOTAL(109,Table4[Column13])</f>
        <v>0</v>
      </c>
      <c r="N36" s="41">
        <f>SUBTOTAL(109,Table4[Column14])</f>
        <v>0</v>
      </c>
    </row>
    <row r="37" spans="1:14" s="9" customFormat="1" ht="14.1" customHeight="1" thickBot="1" x14ac:dyDescent="0.25">
      <c r="A37" s="50" t="s">
        <v>10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 s="1" customFormat="1" ht="14.1" customHeight="1" x14ac:dyDescent="0.2">
      <c r="A38" s="10" t="s">
        <v>53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23"/>
      <c r="N38" s="23">
        <f>SUM(Table5[[#This Row],[Column2]:[Column13]])</f>
        <v>0</v>
      </c>
    </row>
    <row r="39" spans="1:14" s="1" customFormat="1" ht="14.1" customHeight="1" x14ac:dyDescent="0.2">
      <c r="A39" s="10" t="s">
        <v>66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>
        <f>SUM(Table5[[#This Row],[Column2]:[Column13]])</f>
        <v>0</v>
      </c>
    </row>
    <row r="40" spans="1:14" s="1" customFormat="1" ht="14.1" customHeight="1" x14ac:dyDescent="0.2">
      <c r="A40" s="10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>
        <f>SUM(Table5[[#This Row],[Column2]:[Column13]])</f>
        <v>0</v>
      </c>
    </row>
    <row r="41" spans="1:14" s="1" customFormat="1" ht="14.1" customHeight="1" x14ac:dyDescent="0.2">
      <c r="A41" s="10" t="s">
        <v>40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>
        <f>SUM(Table5[[#This Row],[Column2]:[Column13]])</f>
        <v>0</v>
      </c>
    </row>
    <row r="42" spans="1:14" s="1" customFormat="1" ht="14.1" customHeight="1" thickBot="1" x14ac:dyDescent="0.25">
      <c r="A42" s="42" t="s">
        <v>37</v>
      </c>
      <c r="B42" s="40">
        <f>SUBTOTAL(109,Table5[Column2])</f>
        <v>0</v>
      </c>
      <c r="C42" s="40">
        <f>SUBTOTAL(109,Table5[Column3])</f>
        <v>0</v>
      </c>
      <c r="D42" s="40">
        <f>SUBTOTAL(109,Table5[Column4])</f>
        <v>0</v>
      </c>
      <c r="E42" s="40">
        <f>SUBTOTAL(109,Table5[Column5])</f>
        <v>0</v>
      </c>
      <c r="F42" s="40">
        <f>SUBTOTAL(109,Table5[Column6])</f>
        <v>0</v>
      </c>
      <c r="G42" s="40">
        <f>SUBTOTAL(109,Table5[Column7])</f>
        <v>0</v>
      </c>
      <c r="H42" s="40">
        <f>SUBTOTAL(109,Table5[Column8])</f>
        <v>0</v>
      </c>
      <c r="I42" s="40">
        <f>SUBTOTAL(109,Table5[Column9])</f>
        <v>0</v>
      </c>
      <c r="J42" s="40">
        <f>SUBTOTAL(109,Table5[Column10])</f>
        <v>0</v>
      </c>
      <c r="K42" s="40">
        <f>SUBTOTAL(109,Table5[Column11])</f>
        <v>0</v>
      </c>
      <c r="L42" s="40">
        <f>SUBTOTAL(109,Table5[Column12])</f>
        <v>0</v>
      </c>
      <c r="M42" s="40">
        <f>SUBTOTAL(109,Table5[Column13])</f>
        <v>0</v>
      </c>
      <c r="N42" s="41">
        <f>SUBTOTAL(109,Table5[Column14])</f>
        <v>0</v>
      </c>
    </row>
    <row r="43" spans="1:14" s="9" customFormat="1" ht="14.1" customHeight="1" thickBot="1" x14ac:dyDescent="0.25">
      <c r="A43" s="50" t="s">
        <v>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4" s="1" customFormat="1" ht="14.1" customHeight="1" x14ac:dyDescent="0.2">
      <c r="A44" s="10" t="s">
        <v>50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2"/>
      <c r="N44" s="23">
        <f>SUM(Table6[[#This Row],[Column2]:[Column13]])</f>
        <v>0</v>
      </c>
    </row>
    <row r="45" spans="1:14" s="1" customFormat="1" ht="14.1" customHeight="1" x14ac:dyDescent="0.2">
      <c r="A45" s="10" t="s">
        <v>51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2"/>
      <c r="N45" s="23">
        <f>SUM(Table6[[#This Row],[Column2]:[Column13]])</f>
        <v>0</v>
      </c>
    </row>
    <row r="46" spans="1:14" s="1" customFormat="1" ht="14.1" customHeight="1" x14ac:dyDescent="0.2">
      <c r="A46" s="10" t="s">
        <v>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2"/>
      <c r="N46" s="23">
        <f>SUM(Table6[[#This Row],[Column2]:[Column13]])</f>
        <v>0</v>
      </c>
    </row>
    <row r="47" spans="1:14" s="1" customFormat="1" ht="14.1" customHeight="1" x14ac:dyDescent="0.2">
      <c r="A47" s="10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>
        <f>SUM(Table6[[#This Row],[Column2]:[Column13]])</f>
        <v>0</v>
      </c>
    </row>
    <row r="48" spans="1:14" s="1" customFormat="1" ht="14.1" customHeight="1" x14ac:dyDescent="0.2">
      <c r="A48" s="10" t="s">
        <v>40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2"/>
      <c r="N48" s="23">
        <f>SUM(Table6[[#This Row],[Column2]:[Column13]])</f>
        <v>0</v>
      </c>
    </row>
    <row r="49" spans="1:14" s="1" customFormat="1" ht="14.1" customHeight="1" thickBot="1" x14ac:dyDescent="0.25">
      <c r="A49" s="42" t="s">
        <v>37</v>
      </c>
      <c r="B49" s="40">
        <f>SUBTOTAL(109,Table6[Column2])</f>
        <v>0</v>
      </c>
      <c r="C49" s="40">
        <f>SUBTOTAL(109,Table6[Column3])</f>
        <v>0</v>
      </c>
      <c r="D49" s="40">
        <f>SUBTOTAL(109,Table6[Column4])</f>
        <v>0</v>
      </c>
      <c r="E49" s="40">
        <f>SUBTOTAL(109,Table6[Column5])</f>
        <v>0</v>
      </c>
      <c r="F49" s="40">
        <f>SUBTOTAL(109,Table6[Column6])</f>
        <v>0</v>
      </c>
      <c r="G49" s="40">
        <f>SUBTOTAL(109,Table6[Column7])</f>
        <v>0</v>
      </c>
      <c r="H49" s="40">
        <f>SUBTOTAL(109,Table6[Column8])</f>
        <v>0</v>
      </c>
      <c r="I49" s="40">
        <f>SUBTOTAL(109,Table6[Column9])</f>
        <v>0</v>
      </c>
      <c r="J49" s="40">
        <f>SUBTOTAL(109,Table6[Column10])</f>
        <v>0</v>
      </c>
      <c r="K49" s="40">
        <f>SUBTOTAL(109,Table6[Column11])</f>
        <v>0</v>
      </c>
      <c r="L49" s="40">
        <f>SUBTOTAL(109,Table6[Column12])</f>
        <v>0</v>
      </c>
      <c r="M49" s="40">
        <f>SUBTOTAL(109,Table6[Column13])</f>
        <v>0</v>
      </c>
      <c r="N49" s="41">
        <f>SUBTOTAL(109,Table6[Column14])</f>
        <v>0</v>
      </c>
    </row>
    <row r="50" spans="1:14" s="9" customFormat="1" ht="14.1" customHeight="1" thickBot="1" x14ac:dyDescent="0.25">
      <c r="A50" s="50" t="s">
        <v>67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</row>
    <row r="51" spans="1:14" s="1" customFormat="1" ht="14.1" customHeight="1" x14ac:dyDescent="0.2">
      <c r="A51" s="10" t="s">
        <v>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/>
      <c r="M51" s="22"/>
      <c r="N51" s="23">
        <f>SUM(Table7[[#This Row],[Column2]:[Column13]])</f>
        <v>0</v>
      </c>
    </row>
    <row r="52" spans="1:14" s="1" customFormat="1" ht="14.1" customHeight="1" x14ac:dyDescent="0.2">
      <c r="A52" s="10" t="s">
        <v>55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3"/>
      <c r="M52" s="22"/>
      <c r="N52" s="23">
        <f>SUM(Table7[[#This Row],[Column2]:[Column13]])</f>
        <v>0</v>
      </c>
    </row>
    <row r="53" spans="1:14" s="1" customFormat="1" ht="14.1" customHeight="1" x14ac:dyDescent="0.2">
      <c r="A53" s="10" t="s">
        <v>56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3"/>
      <c r="M53" s="22"/>
      <c r="N53" s="23">
        <f>SUM(Table7[[#This Row],[Column2]:[Column13]])</f>
        <v>0</v>
      </c>
    </row>
    <row r="54" spans="1:14" s="1" customFormat="1" ht="14.1" customHeight="1" x14ac:dyDescent="0.2">
      <c r="A54" s="10" t="s">
        <v>40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>
        <f>SUM(Table7[[#This Row],[Column2]:[Column13]])</f>
        <v>0</v>
      </c>
    </row>
    <row r="55" spans="1:14" s="1" customFormat="1" ht="14.1" customHeight="1" thickBot="1" x14ac:dyDescent="0.25">
      <c r="A55" s="42" t="s">
        <v>37</v>
      </c>
      <c r="B55" s="40">
        <f>SUBTOTAL(109,Table7[Column2])</f>
        <v>0</v>
      </c>
      <c r="C55" s="40">
        <f>SUBTOTAL(109,Table7[Column3])</f>
        <v>0</v>
      </c>
      <c r="D55" s="40">
        <f>SUBTOTAL(109,Table7[Column4])</f>
        <v>0</v>
      </c>
      <c r="E55" s="40">
        <f>SUBTOTAL(109,Table7[Column5])</f>
        <v>0</v>
      </c>
      <c r="F55" s="40">
        <f>SUBTOTAL(109,Table7[Column6])</f>
        <v>0</v>
      </c>
      <c r="G55" s="40">
        <f>SUBTOTAL(109,Table7[Column7])</f>
        <v>0</v>
      </c>
      <c r="H55" s="40">
        <f>SUBTOTAL(109,Table7[Column8])</f>
        <v>0</v>
      </c>
      <c r="I55" s="40">
        <f>SUBTOTAL(109,Table7[Column9])</f>
        <v>0</v>
      </c>
      <c r="J55" s="40">
        <f>SUBTOTAL(109,Table7[Column10])</f>
        <v>0</v>
      </c>
      <c r="K55" s="40">
        <f>SUBTOTAL(109,Table7[Column11])</f>
        <v>0</v>
      </c>
      <c r="L55" s="40">
        <f>SUBTOTAL(109,Table7[Column12])</f>
        <v>0</v>
      </c>
      <c r="M55" s="40">
        <f>SUBTOTAL(109,Table7[Column13])</f>
        <v>0</v>
      </c>
      <c r="N55" s="41">
        <f>SUBTOTAL(109,Table7[Column14])</f>
        <v>0</v>
      </c>
    </row>
    <row r="56" spans="1:14" s="9" customFormat="1" ht="14.1" customHeight="1" thickBot="1" x14ac:dyDescent="0.25">
      <c r="A56" s="50" t="s">
        <v>57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1:14" s="1" customFormat="1" ht="14.1" customHeight="1" x14ac:dyDescent="0.2">
      <c r="A57" s="10" t="s">
        <v>58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>
        <f>SUM(Table8[[#This Row],[Column2]:[Column13]])</f>
        <v>0</v>
      </c>
    </row>
    <row r="58" spans="1:14" s="1" customFormat="1" ht="14.1" customHeight="1" x14ac:dyDescent="0.2">
      <c r="A58" s="10" t="s">
        <v>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>
        <f>SUM(Table8[[#This Row],[Column2]:[Column13]])</f>
        <v>0</v>
      </c>
    </row>
    <row r="59" spans="1:14" s="1" customFormat="1" ht="14.1" customHeight="1" x14ac:dyDescent="0.2">
      <c r="A59" s="10" t="s">
        <v>40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3">
        <f>SUM(Table8[[#This Row],[Column2]:[Column13]])</f>
        <v>0</v>
      </c>
    </row>
    <row r="60" spans="1:14" s="1" customFormat="1" ht="14.1" customHeight="1" thickBot="1" x14ac:dyDescent="0.25">
      <c r="A60" s="42" t="s">
        <v>37</v>
      </c>
      <c r="B60" s="40">
        <f>SUBTOTAL(109,Table8[Column2])</f>
        <v>0</v>
      </c>
      <c r="C60" s="40">
        <f>SUBTOTAL(109,Table8[Column3])</f>
        <v>0</v>
      </c>
      <c r="D60" s="40">
        <f>SUBTOTAL(109,Table8[Column4])</f>
        <v>0</v>
      </c>
      <c r="E60" s="40">
        <f>SUBTOTAL(109,Table8[Column5])</f>
        <v>0</v>
      </c>
      <c r="F60" s="40">
        <f>SUBTOTAL(109,Table8[Column6])</f>
        <v>0</v>
      </c>
      <c r="G60" s="40">
        <f>SUBTOTAL(109,Table8[Column7])</f>
        <v>0</v>
      </c>
      <c r="H60" s="40">
        <f>SUBTOTAL(109,Table8[Column8])</f>
        <v>0</v>
      </c>
      <c r="I60" s="40">
        <f>SUBTOTAL(109,Table8[Column9])</f>
        <v>0</v>
      </c>
      <c r="J60" s="40">
        <f>SUBTOTAL(109,Table8[Column10])</f>
        <v>0</v>
      </c>
      <c r="K60" s="40">
        <f>SUBTOTAL(109,Table8[Column11])</f>
        <v>0</v>
      </c>
      <c r="L60" s="40">
        <f>SUBTOTAL(109,Table8[Column12])</f>
        <v>0</v>
      </c>
      <c r="M60" s="40">
        <f>SUBTOTAL(109,Table8[Column13])</f>
        <v>0</v>
      </c>
      <c r="N60" s="41">
        <f>SUBTOTAL(109,Table8[Column14])</f>
        <v>0</v>
      </c>
    </row>
    <row r="61" spans="1:14" s="9" customFormat="1" ht="14.1" customHeight="1" thickBot="1" x14ac:dyDescent="0.25">
      <c r="A61" s="50" t="s">
        <v>33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</row>
    <row r="62" spans="1:14" s="1" customFormat="1" ht="14.1" customHeight="1" x14ac:dyDescent="0.2">
      <c r="A62" s="10" t="s">
        <v>59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3">
        <f>SUM(Table9[[#This Row],[Column2]:[Column13]])</f>
        <v>0</v>
      </c>
    </row>
    <row r="63" spans="1:14" s="1" customFormat="1" ht="14.1" customHeight="1" x14ac:dyDescent="0.2">
      <c r="A63" s="10" t="s">
        <v>40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3">
        <f>SUM(Table9[[#This Row],[Column2]:[Column13]])</f>
        <v>0</v>
      </c>
    </row>
    <row r="64" spans="1:14" s="1" customFormat="1" ht="14.1" customHeight="1" thickBot="1" x14ac:dyDescent="0.25">
      <c r="A64" s="42" t="s">
        <v>37</v>
      </c>
      <c r="B64" s="40">
        <f>SUBTOTAL(109,Table9[Column2])</f>
        <v>0</v>
      </c>
      <c r="C64" s="40">
        <f>SUBTOTAL(109,Table9[Column3])</f>
        <v>0</v>
      </c>
      <c r="D64" s="40">
        <f>SUBTOTAL(109,Table9[Column4])</f>
        <v>0</v>
      </c>
      <c r="E64" s="40">
        <f>SUBTOTAL(109,Table9[Column5])</f>
        <v>0</v>
      </c>
      <c r="F64" s="40">
        <f>SUBTOTAL(109,Table9[Column6])</f>
        <v>0</v>
      </c>
      <c r="G64" s="40">
        <f>SUBTOTAL(109,Table9[Column7])</f>
        <v>0</v>
      </c>
      <c r="H64" s="40">
        <f>SUBTOTAL(109,Table9[Column8])</f>
        <v>0</v>
      </c>
      <c r="I64" s="40">
        <f>SUBTOTAL(109,Table9[Column9])</f>
        <v>0</v>
      </c>
      <c r="J64" s="40">
        <f>SUBTOTAL(109,Table9[Column10])</f>
        <v>0</v>
      </c>
      <c r="K64" s="40">
        <f>SUBTOTAL(109,Table9[Column11])</f>
        <v>0</v>
      </c>
      <c r="L64" s="40">
        <f>SUBTOTAL(109,Table9[Column12])</f>
        <v>0</v>
      </c>
      <c r="M64" s="40">
        <f>SUBTOTAL(109,Table9[Column13])</f>
        <v>0</v>
      </c>
      <c r="N64" s="41">
        <f>SUBTOTAL(109,Table9[Column14])</f>
        <v>0</v>
      </c>
    </row>
    <row r="65" spans="1:15" s="9" customFormat="1" ht="14.1" customHeight="1" thickBot="1" x14ac:dyDescent="0.25">
      <c r="A65" s="50" t="s">
        <v>4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</row>
    <row r="66" spans="1:15" s="1" customFormat="1" ht="14.1" customHeight="1" x14ac:dyDescent="0.2">
      <c r="A66" s="10" t="s">
        <v>3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3">
        <f>SUM(Table10[[#This Row],[Column2]:[Column13]])</f>
        <v>0</v>
      </c>
    </row>
    <row r="67" spans="1:15" s="1" customFormat="1" ht="14.1" customHeight="1" x14ac:dyDescent="0.2">
      <c r="A67" s="10" t="s">
        <v>2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3">
        <f>SUM(Table10[[#This Row],[Column2]:[Column13]])</f>
        <v>0</v>
      </c>
    </row>
    <row r="68" spans="1:15" s="1" customFormat="1" ht="14.1" customHeight="1" x14ac:dyDescent="0.2">
      <c r="A68" s="10" t="s">
        <v>60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3">
        <f>SUM(Table10[[#This Row],[Column2]:[Column13]])</f>
        <v>0</v>
      </c>
    </row>
    <row r="69" spans="1:15" s="1" customFormat="1" ht="14.1" customHeight="1" x14ac:dyDescent="0.2">
      <c r="A69" s="10" t="s">
        <v>40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3">
        <f>SUM(Table10[[#This Row],[Column2]:[Column13]])</f>
        <v>0</v>
      </c>
    </row>
    <row r="70" spans="1:15" s="1" customFormat="1" ht="14.1" customHeight="1" thickBot="1" x14ac:dyDescent="0.25">
      <c r="A70" s="42" t="s">
        <v>37</v>
      </c>
      <c r="B70" s="40">
        <f>SUBTOTAL(109,Table10[Column2])</f>
        <v>0</v>
      </c>
      <c r="C70" s="40">
        <f>SUBTOTAL(109,Table10[Column3])</f>
        <v>0</v>
      </c>
      <c r="D70" s="40">
        <f>SUBTOTAL(109,Table10[Column4])</f>
        <v>0</v>
      </c>
      <c r="E70" s="40">
        <f>SUBTOTAL(109,Table10[Column5])</f>
        <v>0</v>
      </c>
      <c r="F70" s="40">
        <f>SUBTOTAL(109,Table10[Column6])</f>
        <v>0</v>
      </c>
      <c r="G70" s="40">
        <f>SUBTOTAL(109,Table10[Column7])</f>
        <v>0</v>
      </c>
      <c r="H70" s="40">
        <f>SUBTOTAL(109,Table10[Column8])</f>
        <v>0</v>
      </c>
      <c r="I70" s="40">
        <f>SUBTOTAL(109,Table10[Column9])</f>
        <v>0</v>
      </c>
      <c r="J70" s="40">
        <f>SUBTOTAL(109,Table10[Column10])</f>
        <v>0</v>
      </c>
      <c r="K70" s="40">
        <f>SUBTOTAL(109,Table10[Column11])</f>
        <v>0</v>
      </c>
      <c r="L70" s="40">
        <f>SUBTOTAL(109,Table10[Column12])</f>
        <v>0</v>
      </c>
      <c r="M70" s="40">
        <f>SUBTOTAL(109,Table10[Column13])</f>
        <v>0</v>
      </c>
      <c r="N70" s="40">
        <f>SUBTOTAL(109,Table10[Column14])</f>
        <v>0</v>
      </c>
    </row>
    <row r="71" spans="1:15" s="9" customFormat="1" ht="14.1" customHeight="1" thickBot="1" x14ac:dyDescent="0.25">
      <c r="A71" s="50" t="s">
        <v>34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</row>
    <row r="72" spans="1:15" s="1" customFormat="1" ht="14.1" customHeight="1" x14ac:dyDescent="0.2">
      <c r="A72" s="10" t="s">
        <v>0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23">
        <f>SUM(Table11[[#This Row],[Column2]:[Column13]])</f>
        <v>0</v>
      </c>
    </row>
    <row r="73" spans="1:15" s="1" customFormat="1" ht="14.1" customHeight="1" x14ac:dyDescent="0.2">
      <c r="A73" s="10" t="s">
        <v>35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23">
        <f>SUM(Table11[[#This Row],[Column2]:[Column13]])</f>
        <v>0</v>
      </c>
    </row>
    <row r="74" spans="1:15" s="1" customFormat="1" ht="14.1" customHeight="1" thickBot="1" x14ac:dyDescent="0.25">
      <c r="A74" s="42" t="s">
        <v>37</v>
      </c>
      <c r="B74" s="40">
        <f>SUBTOTAL(109,Table11[Column2])</f>
        <v>0</v>
      </c>
      <c r="C74" s="40">
        <f>SUBTOTAL(109,Table11[Column3])</f>
        <v>0</v>
      </c>
      <c r="D74" s="40">
        <f>SUBTOTAL(109,Table11[Column4])</f>
        <v>0</v>
      </c>
      <c r="E74" s="40">
        <f>SUBTOTAL(109,Table11[Column5])</f>
        <v>0</v>
      </c>
      <c r="F74" s="40">
        <f>SUBTOTAL(109,Table11[Column6])</f>
        <v>0</v>
      </c>
      <c r="G74" s="40">
        <f>SUBTOTAL(109,Table11[Column7])</f>
        <v>0</v>
      </c>
      <c r="H74" s="40">
        <f>SUBTOTAL(109,Table11[Column8])</f>
        <v>0</v>
      </c>
      <c r="I74" s="40">
        <f>SUBTOTAL(109,Table11[Column9])</f>
        <v>0</v>
      </c>
      <c r="J74" s="40">
        <f>SUBTOTAL(109,Table11[Column10])</f>
        <v>0</v>
      </c>
      <c r="K74" s="40">
        <f>SUBTOTAL(109,Table11[Column11])</f>
        <v>0</v>
      </c>
      <c r="L74" s="40">
        <f>SUBTOTAL(109,Table11[Column12])</f>
        <v>0</v>
      </c>
      <c r="M74" s="40">
        <f>SUBTOTAL(109,Table11[Column13])</f>
        <v>0</v>
      </c>
      <c r="N74" s="40">
        <f>SUBTOTAL(109,Table11[Column14])</f>
        <v>0</v>
      </c>
    </row>
    <row r="75" spans="1:15" s="9" customFormat="1" ht="14.1" customHeight="1" thickBot="1" x14ac:dyDescent="0.25">
      <c r="A75" s="50" t="s">
        <v>1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</row>
    <row r="76" spans="1:15" s="1" customFormat="1" ht="14.1" customHeight="1" x14ac:dyDescent="0.2">
      <c r="A76" s="10" t="s">
        <v>40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23">
        <f>SUM(Table12[[Column2]:[Column13]])</f>
        <v>0</v>
      </c>
    </row>
    <row r="77" spans="1:15" s="12" customFormat="1" ht="14.1" customHeight="1" x14ac:dyDescent="0.2">
      <c r="A77" s="42" t="s">
        <v>37</v>
      </c>
      <c r="B77" s="40">
        <f>SUBTOTAL(109,Table12[Column2])</f>
        <v>0</v>
      </c>
      <c r="C77" s="40">
        <f>SUBTOTAL(109,Table12[Column3])</f>
        <v>0</v>
      </c>
      <c r="D77" s="40">
        <f>SUBTOTAL(109,Table12[Column4])</f>
        <v>0</v>
      </c>
      <c r="E77" s="40">
        <f>SUBTOTAL(109,Table12[Column5])</f>
        <v>0</v>
      </c>
      <c r="F77" s="40">
        <f>SUBTOTAL(109,Table12[Column6])</f>
        <v>0</v>
      </c>
      <c r="G77" s="40">
        <f>SUBTOTAL(109,Table12[Column7])</f>
        <v>0</v>
      </c>
      <c r="H77" s="40">
        <f>SUBTOTAL(109,Table12[Column8])</f>
        <v>0</v>
      </c>
      <c r="I77" s="40">
        <f>SUBTOTAL(109,Table12[Column9])</f>
        <v>0</v>
      </c>
      <c r="J77" s="40">
        <f>SUBTOTAL(109,Table12[Column10])</f>
        <v>0</v>
      </c>
      <c r="K77" s="40">
        <f>SUBTOTAL(109,Table12[Column11])</f>
        <v>0</v>
      </c>
      <c r="L77" s="40">
        <f>SUBTOTAL(109,Table12[Column12])</f>
        <v>0</v>
      </c>
      <c r="M77" s="40">
        <f>SUBTOTAL(109,Table12[Column13])</f>
        <v>0</v>
      </c>
      <c r="N77" s="41">
        <f>SUBTOTAL(109,Table12[Column14])</f>
        <v>0</v>
      </c>
    </row>
    <row r="78" spans="1:15" ht="14.1" customHeight="1" x14ac:dyDescent="0.25">
      <c r="O78" s="13"/>
    </row>
  </sheetData>
  <sheetProtection sheet="1" objects="1" scenarios="1" selectLockedCells="1"/>
  <mergeCells count="14">
    <mergeCell ref="A75:N75"/>
    <mergeCell ref="A65:N65"/>
    <mergeCell ref="A56:N56"/>
    <mergeCell ref="A50:N50"/>
    <mergeCell ref="A61:N61"/>
    <mergeCell ref="A14:N14"/>
    <mergeCell ref="A71:N71"/>
    <mergeCell ref="A22:N22"/>
    <mergeCell ref="A29:N29"/>
    <mergeCell ref="A1:N1"/>
    <mergeCell ref="A7:N7"/>
    <mergeCell ref="A37:N37"/>
    <mergeCell ref="A43:N43"/>
    <mergeCell ref="A13:N13"/>
  </mergeCells>
  <phoneticPr fontId="0" type="noConversion"/>
  <conditionalFormatting sqref="B5:N6">
    <cfRule type="iconSet" priority="1">
      <iconSet iconSet="3Arrows">
        <cfvo type="percentile" val="0"/>
        <cfvo type="num" val="0"/>
        <cfvo type="num" val="1"/>
      </iconSet>
    </cfRule>
  </conditionalFormatting>
  <printOptions horizontalCentered="1"/>
  <pageMargins left="0.5" right="0.5" top="0.75" bottom="0.75" header="0.5" footer="0.5"/>
  <pageSetup scale="95" fitToHeight="0" orientation="landscape" horizontalDpi="200" verticalDpi="200"/>
  <headerFooter alignWithMargins="0">
    <oddFooter>Page &amp;P</oddFooter>
  </headerFooter>
  <ignoredErrors>
    <ignoredError sqref="N15:N16" unlockedFormula="1"/>
    <ignoredError sqref="N30 N38 N44 N51 N57 N62 N66 N23" calculatedColumn="1"/>
  </ignoredErrors>
  <drawing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25" workbookViewId="0">
      <selection activeCell="J75" sqref="J75"/>
    </sheetView>
  </sheetViews>
  <sheetFormatPr defaultColWidth="8.85546875" defaultRowHeight="12.75" x14ac:dyDescent="0.2"/>
  <cols>
    <col min="1" max="16384" width="8.85546875" style="27"/>
  </cols>
  <sheetData>
    <row r="1" spans="1:6" ht="21" x14ac:dyDescent="0.2">
      <c r="A1" s="43" t="s">
        <v>44</v>
      </c>
    </row>
    <row r="2" spans="1:6" ht="17.25" x14ac:dyDescent="0.2">
      <c r="A2" s="28"/>
    </row>
    <row r="3" spans="1:6" ht="18.75" x14ac:dyDescent="0.3">
      <c r="A3" s="45" t="s">
        <v>68</v>
      </c>
      <c r="B3" s="46"/>
      <c r="C3" s="46"/>
      <c r="D3" s="46"/>
      <c r="E3" s="46"/>
      <c r="F3" s="44"/>
    </row>
    <row r="4" spans="1:6" ht="18.75" x14ac:dyDescent="0.3">
      <c r="A4" s="47" t="s">
        <v>69</v>
      </c>
      <c r="B4" s="46"/>
      <c r="C4" s="46"/>
      <c r="D4" s="46"/>
      <c r="E4" s="46"/>
      <c r="F4" s="44"/>
    </row>
    <row r="5" spans="1:6" ht="18.75" x14ac:dyDescent="0.3">
      <c r="A5" s="48" t="s">
        <v>70</v>
      </c>
      <c r="B5" s="46"/>
      <c r="C5" s="46"/>
      <c r="D5" s="46"/>
      <c r="E5" s="46"/>
      <c r="F5" s="44"/>
    </row>
    <row r="6" spans="1:6" ht="18.75" x14ac:dyDescent="0.3">
      <c r="A6" s="47"/>
      <c r="B6" s="46"/>
      <c r="C6" s="46"/>
      <c r="D6" s="46"/>
      <c r="E6" s="46"/>
      <c r="F6" s="44"/>
    </row>
    <row r="7" spans="1:6" ht="18.75" x14ac:dyDescent="0.3">
      <c r="A7" s="49" t="s">
        <v>45</v>
      </c>
      <c r="B7" s="46"/>
      <c r="C7" s="46"/>
      <c r="D7" s="46"/>
      <c r="E7" s="46"/>
      <c r="F7" s="44"/>
    </row>
    <row r="8" spans="1:6" ht="21" x14ac:dyDescent="0.3">
      <c r="A8" s="45" t="s">
        <v>71</v>
      </c>
      <c r="B8" s="46"/>
      <c r="C8" s="46"/>
      <c r="D8" s="46"/>
      <c r="E8" s="46"/>
      <c r="F8" s="44"/>
    </row>
    <row r="9" spans="1:6" ht="18.75" x14ac:dyDescent="0.3">
      <c r="A9" s="45" t="s">
        <v>74</v>
      </c>
      <c r="B9" s="46"/>
      <c r="C9" s="46"/>
      <c r="D9" s="46"/>
      <c r="E9" s="46"/>
      <c r="F9" s="44"/>
    </row>
    <row r="10" spans="1:6" ht="15.75" x14ac:dyDescent="0.2">
      <c r="A10" s="29"/>
    </row>
    <row r="11" spans="1:6" ht="15.75" x14ac:dyDescent="0.2">
      <c r="A11" s="29"/>
    </row>
    <row r="12" spans="1:6" ht="15.75" x14ac:dyDescent="0.2">
      <c r="A12" s="29"/>
    </row>
    <row r="13" spans="1:6" ht="15.75" x14ac:dyDescent="0.2">
      <c r="A13" s="29"/>
    </row>
    <row r="14" spans="1:6" ht="15.75" x14ac:dyDescent="0.2">
      <c r="A14" s="29"/>
    </row>
    <row r="15" spans="1:6" ht="15.75" x14ac:dyDescent="0.2">
      <c r="A15" s="29"/>
    </row>
    <row r="16" spans="1:6" ht="15.75" x14ac:dyDescent="0.2">
      <c r="A16" s="29"/>
    </row>
    <row r="17" spans="1:7" ht="15.75" x14ac:dyDescent="0.2">
      <c r="A17" s="29"/>
    </row>
    <row r="18" spans="1:7" ht="15.75" x14ac:dyDescent="0.2">
      <c r="A18" s="29"/>
    </row>
    <row r="19" spans="1:7" ht="15.75" x14ac:dyDescent="0.2">
      <c r="A19" s="29"/>
    </row>
    <row r="20" spans="1:7" x14ac:dyDescent="0.2">
      <c r="A20" s="31"/>
    </row>
    <row r="21" spans="1:7" ht="15.75" x14ac:dyDescent="0.2">
      <c r="A21" s="30"/>
    </row>
    <row r="22" spans="1:7" ht="15.75" x14ac:dyDescent="0.2">
      <c r="A22" s="30"/>
    </row>
    <row r="23" spans="1:7" ht="15.75" x14ac:dyDescent="0.2">
      <c r="A23" s="30"/>
    </row>
    <row r="24" spans="1:7" ht="15.75" x14ac:dyDescent="0.2">
      <c r="A24" s="30"/>
    </row>
    <row r="25" spans="1:7" ht="15.75" x14ac:dyDescent="0.2">
      <c r="A25" s="30"/>
    </row>
    <row r="26" spans="1:7" ht="18.75" x14ac:dyDescent="0.3">
      <c r="A26" s="49" t="s">
        <v>46</v>
      </c>
      <c r="B26" s="46"/>
      <c r="C26" s="46"/>
      <c r="D26" s="46"/>
      <c r="E26" s="46"/>
      <c r="F26" s="46"/>
      <c r="G26" s="46"/>
    </row>
    <row r="27" spans="1:7" ht="18.75" x14ac:dyDescent="0.3">
      <c r="A27" s="45" t="s">
        <v>47</v>
      </c>
      <c r="B27" s="46"/>
      <c r="C27" s="46"/>
      <c r="D27" s="46"/>
      <c r="E27" s="46"/>
      <c r="F27" s="46"/>
      <c r="G27" s="46"/>
    </row>
    <row r="28" spans="1:7" ht="18.75" x14ac:dyDescent="0.3">
      <c r="A28" s="45" t="s">
        <v>73</v>
      </c>
      <c r="B28" s="46"/>
      <c r="C28" s="46"/>
      <c r="D28" s="46"/>
      <c r="E28" s="46"/>
      <c r="F28" s="46"/>
      <c r="G28" s="46"/>
    </row>
    <row r="29" spans="1:7" x14ac:dyDescent="0.2">
      <c r="A29" s="31"/>
    </row>
    <row r="30" spans="1:7" ht="15.75" x14ac:dyDescent="0.2">
      <c r="A30" s="32"/>
    </row>
    <row r="31" spans="1:7" ht="15.75" x14ac:dyDescent="0.2">
      <c r="A31" s="32"/>
    </row>
    <row r="32" spans="1:7" ht="15.75" x14ac:dyDescent="0.2">
      <c r="A32" s="33"/>
    </row>
    <row r="33" spans="1:7" ht="15.75" x14ac:dyDescent="0.2">
      <c r="A33" s="32"/>
    </row>
    <row r="47" spans="1:7" ht="15.75" x14ac:dyDescent="0.2">
      <c r="A47" s="30"/>
    </row>
    <row r="48" spans="1:7" ht="18.75" x14ac:dyDescent="0.3">
      <c r="A48" s="49" t="s">
        <v>75</v>
      </c>
      <c r="B48" s="46"/>
      <c r="C48" s="46"/>
      <c r="D48" s="46"/>
      <c r="E48" s="46"/>
      <c r="F48" s="46"/>
      <c r="G48" s="46"/>
    </row>
    <row r="49" spans="1:7" ht="18.75" x14ac:dyDescent="0.3">
      <c r="A49" s="45" t="s">
        <v>79</v>
      </c>
      <c r="B49" s="46"/>
      <c r="C49" s="46"/>
      <c r="D49" s="46"/>
      <c r="E49" s="46"/>
      <c r="F49" s="46"/>
      <c r="G49" s="46"/>
    </row>
    <row r="50" spans="1:7" ht="18.75" x14ac:dyDescent="0.3">
      <c r="A50" s="45" t="s">
        <v>76</v>
      </c>
      <c r="B50" s="46"/>
      <c r="C50" s="46"/>
      <c r="D50" s="46"/>
      <c r="E50" s="46"/>
      <c r="F50" s="46"/>
      <c r="G50" s="46"/>
    </row>
    <row r="51" spans="1:7" x14ac:dyDescent="0.2">
      <c r="A51" s="31"/>
    </row>
    <row r="67" spans="1:7" ht="18.75" x14ac:dyDescent="0.3">
      <c r="A67" s="49" t="s">
        <v>77</v>
      </c>
      <c r="B67" s="46"/>
      <c r="C67" s="46"/>
      <c r="D67" s="46"/>
      <c r="E67" s="46"/>
      <c r="F67" s="46"/>
      <c r="G67" s="46"/>
    </row>
    <row r="68" spans="1:7" ht="18.75" x14ac:dyDescent="0.3">
      <c r="A68" s="45" t="s">
        <v>78</v>
      </c>
      <c r="B68" s="46"/>
      <c r="C68" s="46"/>
      <c r="D68" s="46"/>
      <c r="E68" s="46"/>
      <c r="F68" s="46"/>
      <c r="G68" s="46"/>
    </row>
    <row r="69" spans="1:7" ht="18.75" x14ac:dyDescent="0.3">
      <c r="A69" s="45" t="s">
        <v>76</v>
      </c>
      <c r="B69" s="46"/>
      <c r="C69" s="46"/>
      <c r="D69" s="46"/>
      <c r="E69" s="46"/>
      <c r="F69" s="46"/>
      <c r="G69" s="46"/>
    </row>
  </sheetData>
  <hyperlinks>
    <hyperlink ref="A4" r:id="rId1" display="mailto:info@cc.com.mt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49F6E8E-C6A0-4A0E-BBE2-922A6B0F34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Personal budget</vt:lpstr>
      <vt:lpstr>Contact CC</vt:lpstr>
      <vt:lpstr>'Personal budget'!Print_Titles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</dc:title>
  <dc:creator/>
  <cp:keywords/>
  <cp:lastModifiedBy/>
  <dcterms:created xsi:type="dcterms:W3CDTF">2013-11-27T13:39:21Z</dcterms:created>
  <dcterms:modified xsi:type="dcterms:W3CDTF">2015-10-12T11:05:32Z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TC101885149990</vt:lpwstr>
  </property>
</Properties>
</file>